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0\материалы к бюджету\"/>
    </mc:Choice>
  </mc:AlternateContent>
  <bookViews>
    <workbookView xWindow="0" yWindow="0" windowWidth="28800" windowHeight="13296" activeTab="1"/>
  </bookViews>
  <sheets>
    <sheet name="доходы" sheetId="3" r:id="rId1"/>
    <sheet name="расходы" sheetId="2" r:id="rId2"/>
  </sheets>
  <calcPr calcId="162913"/>
</workbook>
</file>

<file path=xl/calcChain.xml><?xml version="1.0" encoding="utf-8"?>
<calcChain xmlns="http://schemas.openxmlformats.org/spreadsheetml/2006/main">
  <c r="E181" i="3" l="1"/>
  <c r="E180" i="3"/>
  <c r="E179" i="3"/>
  <c r="D177" i="3"/>
  <c r="E177" i="3" s="1"/>
  <c r="C177" i="3"/>
  <c r="E176" i="3"/>
  <c r="D175" i="3"/>
  <c r="E175" i="3" s="1"/>
  <c r="C175" i="3"/>
  <c r="E174" i="3"/>
  <c r="E173" i="3"/>
  <c r="E172" i="3"/>
  <c r="E171" i="3"/>
  <c r="E170" i="3"/>
  <c r="D170" i="3"/>
  <c r="C170" i="3"/>
  <c r="E169" i="3"/>
  <c r="E168" i="3"/>
  <c r="E167" i="3"/>
  <c r="D166" i="3"/>
  <c r="E166" i="3" s="1"/>
  <c r="C166" i="3"/>
  <c r="E162" i="3"/>
  <c r="E160" i="3"/>
  <c r="E159" i="3"/>
  <c r="E158" i="3"/>
  <c r="E157" i="3"/>
  <c r="E156" i="3"/>
  <c r="E155" i="3"/>
  <c r="E154" i="3"/>
  <c r="E153" i="3"/>
  <c r="D152" i="3"/>
  <c r="E152" i="3" s="1"/>
  <c r="C152" i="3"/>
  <c r="E151" i="3"/>
  <c r="E150" i="3"/>
  <c r="D149" i="3"/>
  <c r="E149" i="3" s="1"/>
  <c r="C149" i="3"/>
  <c r="C148" i="3"/>
  <c r="E143" i="3"/>
  <c r="E142" i="3"/>
  <c r="E141" i="3"/>
  <c r="E140" i="3"/>
  <c r="E139" i="3"/>
  <c r="E138" i="3"/>
  <c r="E137" i="3"/>
  <c r="E131" i="3"/>
  <c r="D129" i="3"/>
  <c r="C129" i="3"/>
  <c r="E128" i="3"/>
  <c r="E127" i="3"/>
  <c r="D127" i="3"/>
  <c r="C127" i="3"/>
  <c r="D126" i="3"/>
  <c r="C126" i="3"/>
  <c r="E125" i="3"/>
  <c r="E124" i="3"/>
  <c r="E123" i="3"/>
  <c r="E122" i="3"/>
  <c r="E120" i="3"/>
  <c r="E119" i="3"/>
  <c r="E118" i="3"/>
  <c r="E117" i="3"/>
  <c r="E116" i="3"/>
  <c r="E115" i="3"/>
  <c r="D114" i="3"/>
  <c r="C114" i="3"/>
  <c r="D113" i="3"/>
  <c r="C113" i="3"/>
  <c r="E110" i="3"/>
  <c r="E108" i="3"/>
  <c r="E107" i="3"/>
  <c r="E106" i="3"/>
  <c r="D103" i="3"/>
  <c r="E103" i="3" s="1"/>
  <c r="C103" i="3"/>
  <c r="C102" i="3"/>
  <c r="C76" i="3" s="1"/>
  <c r="E100" i="3"/>
  <c r="E99" i="3"/>
  <c r="E98" i="3"/>
  <c r="E97" i="3"/>
  <c r="D97" i="3"/>
  <c r="C97" i="3"/>
  <c r="E95" i="3"/>
  <c r="E92" i="3"/>
  <c r="E91" i="3"/>
  <c r="E86" i="3"/>
  <c r="E85" i="3"/>
  <c r="E81" i="3"/>
  <c r="D81" i="3"/>
  <c r="C81" i="3"/>
  <c r="E78" i="3"/>
  <c r="E77" i="3"/>
  <c r="E75" i="3"/>
  <c r="D74" i="3"/>
  <c r="E74" i="3" s="1"/>
  <c r="C74" i="3"/>
  <c r="E70" i="3"/>
  <c r="E69" i="3"/>
  <c r="E67" i="3"/>
  <c r="D67" i="3"/>
  <c r="C67" i="3"/>
  <c r="C65" i="3" s="1"/>
  <c r="D65" i="3"/>
  <c r="E65" i="3" s="1"/>
  <c r="E64" i="3"/>
  <c r="E63" i="3"/>
  <c r="E62" i="3"/>
  <c r="E61" i="3"/>
  <c r="D58" i="3"/>
  <c r="E58" i="3" s="1"/>
  <c r="C58" i="3"/>
  <c r="E57" i="3"/>
  <c r="D56" i="3"/>
  <c r="E56" i="3" s="1"/>
  <c r="C56" i="3"/>
  <c r="D55" i="3"/>
  <c r="E55" i="3" s="1"/>
  <c r="E54" i="3"/>
  <c r="C53" i="3"/>
  <c r="E51" i="3"/>
  <c r="E50" i="3"/>
  <c r="D50" i="3"/>
  <c r="C50" i="3"/>
  <c r="C49" i="3" s="1"/>
  <c r="E47" i="3"/>
  <c r="E46" i="3"/>
  <c r="E45" i="3"/>
  <c r="D44" i="3"/>
  <c r="E44" i="3" s="1"/>
  <c r="C44" i="3"/>
  <c r="E41" i="3"/>
  <c r="E40" i="3"/>
  <c r="D40" i="3"/>
  <c r="C40" i="3"/>
  <c r="E38" i="3"/>
  <c r="E37" i="3"/>
  <c r="D37" i="3"/>
  <c r="C37" i="3"/>
  <c r="E34" i="3"/>
  <c r="E33" i="3"/>
  <c r="E32" i="3"/>
  <c r="E31" i="3"/>
  <c r="D30" i="3"/>
  <c r="E30" i="3" s="1"/>
  <c r="C30" i="3"/>
  <c r="C28" i="3"/>
  <c r="E25" i="3"/>
  <c r="D24" i="3"/>
  <c r="E24" i="3" s="1"/>
  <c r="C24" i="3"/>
  <c r="E23" i="3"/>
  <c r="E22" i="3"/>
  <c r="D21" i="3"/>
  <c r="E21" i="3" s="1"/>
  <c r="C21" i="3"/>
  <c r="E20" i="3"/>
  <c r="D19" i="3"/>
  <c r="E19" i="3" s="1"/>
  <c r="C19" i="3"/>
  <c r="E18" i="3"/>
  <c r="E17" i="3"/>
  <c r="E16" i="3"/>
  <c r="E15" i="3"/>
  <c r="D14" i="3"/>
  <c r="E14" i="3" s="1"/>
  <c r="C14" i="3"/>
  <c r="E13" i="3"/>
  <c r="D12" i="3"/>
  <c r="E12" i="3" s="1"/>
  <c r="C12" i="3"/>
  <c r="E11" i="3"/>
  <c r="E10" i="3"/>
  <c r="E9" i="3"/>
  <c r="E8" i="3"/>
  <c r="D7" i="3"/>
  <c r="E7" i="3" s="1"/>
  <c r="C7" i="3"/>
  <c r="C6" i="3" s="1"/>
  <c r="C72" i="3" l="1"/>
  <c r="C5" i="3"/>
  <c r="C184" i="3" s="1"/>
  <c r="C42" i="3"/>
  <c r="D28" i="3"/>
  <c r="E28" i="3" s="1"/>
  <c r="D102" i="3"/>
  <c r="D148" i="3"/>
  <c r="E148" i="3" s="1"/>
  <c r="C73" i="3"/>
  <c r="D6" i="3"/>
  <c r="D53" i="3"/>
  <c r="E53" i="3" l="1"/>
  <c r="D49" i="3"/>
  <c r="E102" i="3"/>
  <c r="D76" i="3"/>
  <c r="E6" i="3"/>
  <c r="E49" i="3" l="1"/>
  <c r="D42" i="3"/>
  <c r="E76" i="3"/>
  <c r="D72" i="3"/>
  <c r="E72" i="3" s="1"/>
  <c r="D73" i="3"/>
  <c r="E73" i="3" s="1"/>
  <c r="E42" i="3" l="1"/>
  <c r="D5" i="3"/>
  <c r="E5" i="3" l="1"/>
  <c r="D184" i="3"/>
  <c r="E184" i="3" s="1"/>
</calcChain>
</file>

<file path=xl/sharedStrings.xml><?xml version="1.0" encoding="utf-8"?>
<sst xmlns="http://schemas.openxmlformats.org/spreadsheetml/2006/main" count="426" uniqueCount="406">
  <si>
    <t>ЦСР</t>
  </si>
  <si>
    <t>Муниципальная программа "Цифровое муниципальное образование"</t>
  </si>
  <si>
    <t>0100000000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</si>
  <si>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</si>
  <si>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0110000000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</si>
  <si>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</si>
  <si>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0120000000</t>
  </si>
  <si>
    <t>Муниципальная программа "Культура городского округа Ступино"</t>
  </si>
  <si>
    <t>0200000000</t>
  </si>
  <si>
    <t>Подпрограмма "Развитие музейного дела"</t>
  </si>
  <si>
    <t>0210000000</t>
  </si>
  <si>
    <t>Подпрограмма "Развитие дополнительного образования детей в сфере культуры и искусства"</t>
  </si>
  <si>
    <t>0220000000</t>
  </si>
  <si>
    <t>Подпрограмма «Организация досуга и библиотечного дела»</t>
  </si>
  <si>
    <t>0230000000</t>
  </si>
  <si>
    <t>Подпрограмма «Развитие парков культуры и отдыха»</t>
  </si>
  <si>
    <t>0250000000</t>
  </si>
  <si>
    <t>Муниципальная программа "Образование городского округа Ступино"</t>
  </si>
  <si>
    <t>0300000000</t>
  </si>
  <si>
    <t>Подпрограмма «Дошкольное образование»</t>
  </si>
  <si>
    <t>0310000000</t>
  </si>
  <si>
    <t>Подпрограмма «Общее образование»</t>
  </si>
  <si>
    <t>0320000000</t>
  </si>
  <si>
    <t>Подпрограмма «Дополнительное образование, воспитание и психолого-социальное сопровождение детей»</t>
  </si>
  <si>
    <t>0330000000</t>
  </si>
  <si>
    <t>Подпрограмма «Обеспечивающая подпрограмма»</t>
  </si>
  <si>
    <t>0340000000</t>
  </si>
  <si>
    <t>Муниципальная программа "Физическая культура и спорт городского округа Ступино"</t>
  </si>
  <si>
    <t>0400000000</t>
  </si>
  <si>
    <t>Муниципальная программа "Сельское хозяйство городского округа Ступино"</t>
  </si>
  <si>
    <t>0500000000</t>
  </si>
  <si>
    <t>Подпрограмма "Развитие отраслей сельского хозяйства"</t>
  </si>
  <si>
    <t>0510000000</t>
  </si>
  <si>
    <t>Подпрограмма "Устойчивое развитие сельских территорий"</t>
  </si>
  <si>
    <t>0520000000</t>
  </si>
  <si>
    <t>Муниципальная программа "Экология и окружающая среда городского округа Ступино"</t>
  </si>
  <si>
    <t>0600000000</t>
  </si>
  <si>
    <t>Муниципальная программа "Безопасность городского округа Ступино"</t>
  </si>
  <si>
    <t>0700000000</t>
  </si>
  <si>
    <t>Подпрограмма "Профилактика преступлений и иных правонарушений"</t>
  </si>
  <si>
    <t>0710000000</t>
  </si>
  <si>
    <t>Подпрограмма "Снижение рисков и смягчение последствий чрезвычайных ситуаций природного и техногенного характера "</t>
  </si>
  <si>
    <t>0720000000</t>
  </si>
  <si>
    <t>Подпрограмма "Развитие и совершенствование систем оповещения и информирования населения"</t>
  </si>
  <si>
    <t>0730000000</t>
  </si>
  <si>
    <t>Подпрограмма "Обеспечение пожарной безопасности"</t>
  </si>
  <si>
    <t>0740000000</t>
  </si>
  <si>
    <t>Подпрограмма "Осуществление мероприятий по мобилизационной подготовке"</t>
  </si>
  <si>
    <t>0760000000</t>
  </si>
  <si>
    <t>Муниципальная программа "Жилище городского округа Ступино"</t>
  </si>
  <si>
    <t>0800000000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</si>
  <si>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</si>
  <si>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0810000000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</si>
  <si>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</si>
  <si>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0820000000</t>
  </si>
  <si>
    <t>Подпрограмма "Обеспечение жильем молодых семей"</t>
  </si>
  <si>
    <t>0830000000</t>
  </si>
  <si>
    <t>Подпрограмма "Обеспечение жильем отдельных категорий граждан, установленных федеральным законодательством"</t>
  </si>
  <si>
    <t>0840000000</t>
  </si>
  <si>
    <t>Подпрограмма "Обеспечение жильем детей-сирот и детей, оставшихся без попечения родителей, а также лиц из их числа"</t>
  </si>
  <si>
    <t>0860000000</t>
  </si>
  <si>
    <t>Муниципальная программа "Предпринимательство городского округа Ступино"</t>
  </si>
  <si>
    <t>0900000000</t>
  </si>
  <si>
    <t>Подпрограмма «Развитие малого и среднего предпринимательства"</t>
  </si>
  <si>
    <t>0910000000</t>
  </si>
  <si>
    <t>Подпрограмма "Развитие кадрового потенциала"</t>
  </si>
  <si>
    <t>0930000000</t>
  </si>
  <si>
    <t>Подпрограмма «Развитие потребительского рынка и услуг"</t>
  </si>
  <si>
    <t>0950000000</t>
  </si>
  <si>
    <t>Подпрограмма "Развитие сферы погребения и похоронного дела"</t>
  </si>
  <si>
    <t>0960000000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</si>
  <si>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</si>
  <si>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1000000000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</si>
  <si>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</si>
  <si>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1010000000</t>
  </si>
  <si>
    <t>Подпрограмма "Развитие муниципальной службы"</t>
  </si>
  <si>
    <t>1020000000</t>
  </si>
  <si>
    <t>Подпрограмма "Развитие архивного дела"</t>
  </si>
  <si>
    <t>1030000000</t>
  </si>
  <si>
    <t>Муниципальная программа "Управление имуществом и финансами городского округа Ступино"</t>
  </si>
  <si>
    <t>1100000000</t>
  </si>
  <si>
    <t>Подпрограмма "Развитие земельно - имущественного комплекса"</t>
  </si>
  <si>
    <t>1110000000</t>
  </si>
  <si>
    <t>Подпрограмма "Управление муниципальными финансами"</t>
  </si>
  <si>
    <t>1120000000</t>
  </si>
  <si>
    <t>Муниципальная программа "Развитие и функционирование дорожно-транспортного комплекса и связи в городском округе Ступино"</t>
  </si>
  <si>
    <t>1200000000</t>
  </si>
  <si>
    <t>Подпрограмма "Дорожная деятельность в отношении автомобильных дорог местного значения"</t>
  </si>
  <si>
    <t>1210000000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</si>
  <si>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</si>
  <si>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1220000000</t>
  </si>
  <si>
    <t>Подпрограмма "Обеспечение безопасности дорожного движения"</t>
  </si>
  <si>
    <t>1230000000</t>
  </si>
  <si>
    <t>Муниципальная программа "Формирование современной городской среды городского округа Ступино</t>
  </si>
  <si>
    <t>1300000000</t>
  </si>
  <si>
    <t>Подпрограмма "Комфортная городская среда"</t>
  </si>
  <si>
    <t>1310000000</t>
  </si>
  <si>
    <t>Подпрограмма "Благоустройство территории"</t>
  </si>
  <si>
    <t>1320000000</t>
  </si>
  <si>
    <t>Подпрограмма "Создание условий для обеспечения комфортного проживания жителей многоквартирных домов"</t>
  </si>
  <si>
    <t>1330000000</t>
  </si>
  <si>
    <t>Подпрограмма "Доступная среда городского округа Ступино"</t>
  </si>
  <si>
    <t>1340000000</t>
  </si>
  <si>
    <t>Муниципальная программа "Развитие энергетики, инженерно-коммунальной инфраструктуры и энергосбережения городского округа Ступино"</t>
  </si>
  <si>
    <t>1400000000</t>
  </si>
  <si>
    <t>Подпрограмма "Чистая вода"</t>
  </si>
  <si>
    <t>1410000000</t>
  </si>
  <si>
    <t>Подпрограмма "Очистка сточных вод"</t>
  </si>
  <si>
    <t>1420000000</t>
  </si>
  <si>
    <t>Подпрограмма "Создание условий для обеспечения качественными жилищно-коммунальными услугами"</t>
  </si>
  <si>
    <t>1430000000</t>
  </si>
  <si>
    <t>Подпрограмма "Энергосбережение и повышение энергетической эффективности"</t>
  </si>
  <si>
    <t>1440000000</t>
  </si>
  <si>
    <t>Обеспечивающая подпрограмма</t>
  </si>
  <si>
    <t>1460000000</t>
  </si>
  <si>
    <t>Муниципальная программа "Молодежь городского округа Ступино"</t>
  </si>
  <si>
    <t>1500000000</t>
  </si>
  <si>
    <t>Подпрограмма "Молодое поколение"</t>
  </si>
  <si>
    <t>1510000000</t>
  </si>
  <si>
    <t>Подпрограмма "Патриотическое воспитание молодежи"</t>
  </si>
  <si>
    <t>1520000000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</si>
  <si>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</si>
  <si>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1600000000</t>
  </si>
  <si>
    <t>Подпрограмма "Создание условий для оказания медицинской помощи населению"</t>
  </si>
  <si>
    <t>1610000000</t>
  </si>
  <si>
    <t>Подпрограмма «Дополнительные меры социальной поддержки отдельных категорий жителей»</t>
  </si>
  <si>
    <t>1620000000</t>
  </si>
  <si>
    <t>Подпрограмма "Развитие и поддержка социально ориентированных некоммерческих организаций в городском округе Ступино"</t>
  </si>
  <si>
    <t>1630000000</t>
  </si>
  <si>
    <t>Муниципальная программа "Архитектура и градостроительство городского округа Ступино"</t>
  </si>
  <si>
    <t>1700000000</t>
  </si>
  <si>
    <t>Непрограммные расходы</t>
  </si>
  <si>
    <t>9900000000</t>
  </si>
  <si>
    <t>ВСЕГО</t>
  </si>
  <si>
    <t>тыс. руб.</t>
  </si>
  <si>
    <t>Код бюджетной классификации Российской Федерации</t>
  </si>
  <si>
    <t xml:space="preserve">Наименование доходов </t>
  </si>
  <si>
    <t>утвержденный план с учетом принятых изменений на 01.11.2019г</t>
  </si>
  <si>
    <t xml:space="preserve">ожидаемое исполнение за год </t>
  </si>
  <si>
    <t xml:space="preserve">% исполнения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</si>
  <si>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</si>
  <si>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</si>
  <si>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</si>
  <si>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</si>
  <si>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</si>
  <si>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</si>
  <si>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</si>
  <si>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</si>
  <si>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</si>
  <si>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</si>
  <si>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</si>
  <si>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</si>
  <si>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</si>
  <si>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</si>
  <si>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</si>
  <si>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</si>
  <si>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</si>
  <si>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</si>
  <si>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</si>
  <si>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</si>
  <si>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</si>
  <si>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</si>
  <si>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</si>
  <si>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</si>
  <si>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</si>
  <si>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</si>
  <si>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</si>
  <si>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</si>
  <si>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</si>
  <si>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</si>
  <si>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</si>
  <si>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</si>
  <si>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</si>
  <si>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</si>
  <si>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</si>
  <si>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</si>
  <si>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</si>
  <si>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</si>
  <si>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</si>
  <si>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</si>
  <si>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</si>
  <si>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</si>
  <si>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</si>
  <si>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</si>
  <si>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</si>
  <si>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</si>
  <si>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</si>
  <si>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</si>
  <si>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</si>
  <si>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</si>
  <si>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</si>
  <si>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</si>
  <si>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</si>
  <si>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</si>
  <si>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</si>
  <si>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</si>
  <si>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</si>
  <si>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</si>
  <si>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</si>
  <si>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</si>
  <si>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</si>
  <si>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</si>
  <si>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</si>
  <si>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</si>
  <si>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</si>
  <si>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</si>
  <si>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по плате за наем жилых помещений, находящихся в собственности муниципальных образований (плата за наем жилых помещений)</t>
  </si>
  <si>
    <t>Поступления по плате за наем жилых помещений, находящихся в собственности муниципальных образований (плата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</si>
  <si>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</si>
  <si>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</si>
  <si>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</si>
  <si>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</si>
  <si>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</si>
  <si>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</si>
  <si>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</si>
  <si>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</si>
  <si>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</si>
  <si>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</si>
  <si>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платных услуг, оказываемых казенными учреждениями (МКУ «Аварийно-спасательная служба»)</t>
  </si>
  <si>
    <t>доходы от платных услуг, оказываемых казенными учреждениями (МКУ «МФЦ")</t>
  </si>
  <si>
    <t xml:space="preserve">доходы от платных услуг, оказываемых казенными учреждениями </t>
  </si>
  <si>
    <t>доходы от платных услуг, оказываемых казенными учреждениями (ГУ арх-ры и градостр -ва МО)</t>
  </si>
  <si>
    <t>000 1 13 02994 04 0000 130</t>
  </si>
  <si>
    <t>Прочие доходы от компенсации затрат бюджетов городских округов</t>
  </si>
  <si>
    <t>компенсация расходов по содержанию помещения</t>
  </si>
  <si>
    <t xml:space="preserve">прочие доходы 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</si>
  <si>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</si>
  <si>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</si>
  <si>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</si>
  <si>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</si>
  <si>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000 1 13 02994 04 0007 130</t>
  </si>
  <si>
    <t xml:space="preserve">Прочие доходы от компенсации затрат бюджетов городских округов 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</si>
  <si>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</si>
  <si>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</si>
  <si>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</si>
  <si>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</si>
  <si>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</si>
  <si>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</si>
  <si>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</si>
  <si>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</si>
  <si>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</si>
  <si>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</si>
  <si>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</si>
  <si>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</si>
  <si>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</si>
  <si>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</si>
  <si>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</si>
  <si>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</si>
  <si>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</si>
  <si>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</si>
  <si>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</si>
  <si>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</si>
  <si>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</si>
  <si>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Прочие неналоговые доходы бюджетов городских округов</t>
  </si>
  <si>
    <t>000 1 17 05040 04 0008 180</t>
  </si>
  <si>
    <t>Поступления по плате за размещение нестационарных торговых объектов</t>
  </si>
  <si>
    <t>000 1 17 05040 04 0009 180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</si>
  <si>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</si>
  <si>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</si>
  <si>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</si>
  <si>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</si>
  <si>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</si>
  <si>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</si>
  <si>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</si>
  <si>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</si>
  <si>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</si>
  <si>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</si>
  <si>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</si>
  <si>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</si>
  <si>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</si>
  <si>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</si>
  <si>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</si>
  <si>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</si>
  <si>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</si>
  <si>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000 2 02 25016 04 0000 150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</si>
  <si>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</si>
  <si>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</si>
  <si>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</si>
  <si>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</si>
  <si>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(физическая культура и спорт)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</si>
  <si>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(культура)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</si>
  <si>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</si>
  <si>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</si>
  <si>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</si>
  <si>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</si>
  <si>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</si>
  <si>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</si>
  <si>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</si>
  <si>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</si>
  <si>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</si>
  <si>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</si>
  <si>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</si>
  <si>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</si>
  <si>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</si>
  <si>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</si>
  <si>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</si>
  <si>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000 2 02 25567 04 0000 150</t>
  </si>
  <si>
    <t>Субсидии бюджетам городских округов на обеспечение устойчивого развития сельских территорий</t>
  </si>
  <si>
    <t xml:space="preserve"> - на улучшение жилищных условий граждан, проживающих на сельских территориях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</si>
  <si>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</si>
  <si>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</si>
  <si>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000 2 02 27112 04 0001 150</t>
  </si>
  <si>
    <t xml:space="preserve"> - на капитальные вложения в общеобразовательные организации в целях поддержания односменного режима обучения</t>
  </si>
  <si>
    <t>000 2 02 27112 04 0002 150</t>
  </si>
  <si>
    <t>000 2 02 27112 04 0003 150</t>
  </si>
  <si>
    <t>000 2 02 27112 04 0011 150</t>
  </si>
  <si>
    <t>000 2 02 29999 04 0000 150</t>
  </si>
  <si>
    <t>Прочие субсидии бюджетам городских округов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</si>
  <si>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</si>
  <si>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</si>
  <si>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</si>
  <si>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</si>
  <si>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</si>
  <si>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</si>
  <si>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</si>
  <si>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мероприятия по приобретению музыкальных инструментов для муниципальных организаций дополнительного образования сферы культуры Московской области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</si>
  <si>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</si>
  <si>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</si>
  <si>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</si>
  <si>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</si>
  <si>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</si>
  <si>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  </t>
  </si>
  <si>
    <t xml:space="preserve"> - на мероприятия по организации отдыха детей в каникулярное время 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</si>
  <si>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</si>
  <si>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</si>
  <si>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</si>
  <si>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установку камер видеонаблюдения в подъездах многоквартирных домов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</si>
  <si>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</si>
  <si>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</si>
  <si>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ремонт подъездов в многоквартирных домах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</si>
  <si>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</si>
  <si>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</si>
  <si>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</si>
  <si>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</si>
  <si>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</si>
  <si>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строительство (реконструкцию) объектов культуры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</si>
  <si>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</si>
  <si>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</si>
  <si>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</si>
  <si>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</si>
  <si>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</si>
  <si>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</si>
  <si>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</si>
  <si>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</si>
  <si>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</si>
  <si>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комплексное благоустройство территорий муниципальных образований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</si>
  <si>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</si>
  <si>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</si>
  <si>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</si>
  <si>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приобретение оборудования и музыкальных инструментов для комплектования построенных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</si>
  <si>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 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</si>
  <si>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</si>
  <si>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</si>
  <si>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</si>
  <si>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</si>
  <si>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</si>
  <si>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</si>
  <si>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</si>
  <si>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</si>
  <si>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</si>
  <si>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</si>
  <si>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</si>
  <si>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</si>
  <si>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</si>
  <si>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</si>
  <si>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</si>
  <si>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</si>
  <si>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</si>
  <si>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</si>
  <si>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</si>
  <si>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</si>
  <si>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</si>
  <si>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проведение Всероссийской переписи населения 2020 года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</si>
  <si>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</si>
  <si>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</si>
  <si>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</si>
  <si>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</si>
  <si>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</si>
  <si>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</si>
  <si>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</si>
  <si>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</si>
  <si>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</si>
  <si>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000 2 02 39999 04 0000 150</t>
  </si>
  <si>
    <t>Прочие субвенции бюджетам городских округов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</si>
  <si>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</si>
  <si>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</si>
  <si>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</si>
  <si>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</si>
  <si>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000 2 02 40000 00 0000 150</t>
  </si>
  <si>
    <t>ИНЫЕ МЕЖБЮДЖЕТНЫЕ ТРАНСФЕРТЫ</t>
  </si>
  <si>
    <t>000 2 02 45160 04 0000 150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</si>
  <si>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</si>
  <si>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000 2 02 49999 04 0000 150</t>
  </si>
  <si>
    <t>Прочие межбюджетные трансферты, передаваемые бюджетам городских округов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</si>
  <si>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</si>
  <si>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</si>
  <si>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 xml:space="preserve"> - на премирование победителей смотра-конкурса «Парки Подмосковья»</t>
  </si>
  <si>
    <t>000 2 07 00000 00 0000 000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</si>
  <si>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</si>
  <si>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</si>
  <si>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</si>
  <si>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</si>
  <si>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</si>
  <si>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</si>
  <si>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Ожидаемое исполнение бюджета городского округа Ступино Московской области за 2019 год</t>
  </si>
  <si>
    <t>Наименование муниципальной программы (подпрограммы)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</si>
</sst>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_ ;[Red]\-#,##0.0\ 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name val="Arial Narrow"/>
      <family val="2"/>
      <charset val="204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0"/>
      <name val="Arial Narrow"/>
      <family val="2"/>
      <charset val="204"/>
    </font>
    <font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  <font>
      <i/>
      <sz val="10"/>
      <color rgb="FFFF0000"/>
      <name val="Arial Narrow"/>
      <family val="2"/>
      <charset val="204"/>
    </font>
    <font>
      <b/>
      <sz val="10"/>
      <color rgb="FF00000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2"/>
  </cellStyleXfs>
  <cellXfs count="59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left" vertical="center" wrapText="1"/>
    </xf>
    <xf numFmtId="0" fontId="8" fillId="0" borderId="2" xfId="2" applyFont="1" applyFill="1" applyAlignment="1">
      <alignment vertical="center"/>
    </xf>
    <xf numFmtId="0" fontId="7" fillId="0" borderId="2" xfId="2" applyFont="1" applyFill="1" applyAlignment="1">
      <alignment horizontal="center" vertical="center" wrapText="1"/>
    </xf>
    <xf numFmtId="0" fontId="9" fillId="0" borderId="2" xfId="2" applyFont="1" applyFill="1" applyAlignment="1">
      <alignment horizontal="right" vertical="center"/>
    </xf>
    <xf numFmtId="0" fontId="8" fillId="0" borderId="2" xfId="2" applyFont="1" applyFill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2" applyFont="1" applyFill="1" applyAlignment="1">
      <alignment horizontal="center" vertical="center" wrapText="1"/>
    </xf>
    <xf numFmtId="1" fontId="10" fillId="0" borderId="1" xfId="2" applyNumberFormat="1" applyFont="1" applyFill="1" applyBorder="1" applyAlignment="1" applyProtection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left" vertical="center" wrapText="1"/>
    </xf>
    <xf numFmtId="165" fontId="10" fillId="0" borderId="1" xfId="1" applyNumberFormat="1" applyFont="1" applyFill="1" applyBorder="1" applyAlignment="1" applyProtection="1">
      <alignment horizontal="center" vertical="center"/>
    </xf>
    <xf numFmtId="165" fontId="10" fillId="0" borderId="1" xfId="2" applyNumberFormat="1" applyFont="1" applyFill="1" applyBorder="1" applyAlignment="1">
      <alignment horizontal="center" vertical="center"/>
    </xf>
    <xf numFmtId="0" fontId="10" fillId="0" borderId="2" xfId="2" applyFont="1" applyFill="1" applyAlignment="1">
      <alignment vertical="center"/>
    </xf>
    <xf numFmtId="0" fontId="10" fillId="0" borderId="1" xfId="2" applyNumberFormat="1" applyFont="1" applyFill="1" applyBorder="1" applyAlignment="1" applyProtection="1">
      <alignment horizontal="left" vertical="center" wrapText="1" indent="1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left" vertical="center" wrapText="1" indent="1"/>
    </xf>
    <xf numFmtId="165" fontId="11" fillId="0" borderId="1" xfId="1" applyNumberFormat="1" applyFont="1" applyFill="1" applyBorder="1" applyAlignment="1" applyProtection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left" vertical="center" wrapText="1" indent="2"/>
    </xf>
    <xf numFmtId="165" fontId="11" fillId="0" borderId="1" xfId="2" applyNumberFormat="1" applyFont="1" applyFill="1" applyBorder="1" applyAlignment="1">
      <alignment horizontal="center" vertical="center"/>
    </xf>
    <xf numFmtId="0" fontId="11" fillId="0" borderId="2" xfId="2" applyFont="1" applyFill="1" applyAlignment="1">
      <alignment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left" vertical="center" wrapText="1" indent="1"/>
    </xf>
    <xf numFmtId="165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 wrapText="1" indent="1"/>
    </xf>
    <xf numFmtId="0" fontId="8" fillId="0" borderId="1" xfId="2" applyNumberFormat="1" applyFont="1" applyFill="1" applyBorder="1" applyAlignment="1" applyProtection="1">
      <alignment horizontal="left" vertical="center" wrapText="1" indent="2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165" fontId="13" fillId="0" borderId="1" xfId="1" applyNumberFormat="1" applyFont="1" applyFill="1" applyBorder="1" applyAlignment="1" applyProtection="1">
      <alignment horizontal="center" vertical="center"/>
    </xf>
    <xf numFmtId="1" fontId="10" fillId="0" borderId="3" xfId="2" applyNumberFormat="1" applyFont="1" applyFill="1" applyBorder="1" applyAlignment="1" applyProtection="1">
      <alignment horizontal="center" vertical="center" wrapText="1"/>
    </xf>
    <xf numFmtId="165" fontId="10" fillId="0" borderId="1" xfId="1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 wrapText="1" indent="1"/>
    </xf>
    <xf numFmtId="165" fontId="8" fillId="0" borderId="1" xfId="1" applyNumberFormat="1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left" vertical="center" wrapText="1" indent="1"/>
    </xf>
    <xf numFmtId="165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 inden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Alignment="1" applyProtection="1">
      <alignment vertical="center"/>
      <protection locked="0"/>
    </xf>
    <xf numFmtId="0" fontId="8" fillId="0" borderId="2" xfId="2" applyFont="1" applyFill="1" applyAlignment="1" applyProtection="1">
      <alignment vertical="center"/>
      <protection locked="0"/>
    </xf>
    <xf numFmtId="1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" xfId="1" applyNumberFormat="1" applyFont="1" applyFill="1" applyBorder="1" applyAlignment="1" applyProtection="1">
      <alignment horizontal="center" vertical="center"/>
      <protection locked="0"/>
    </xf>
    <xf numFmtId="165" fontId="10" fillId="0" borderId="3" xfId="1" applyNumberFormat="1" applyFont="1" applyFill="1" applyBorder="1" applyAlignment="1" applyProtection="1">
      <alignment horizontal="center" vertical="center"/>
    </xf>
    <xf numFmtId="0" fontId="8" fillId="0" borderId="2" xfId="2" applyFont="1" applyFill="1" applyAlignment="1">
      <alignment vertical="center" wrapText="1"/>
    </xf>
    <xf numFmtId="0" fontId="7" fillId="0" borderId="2" xfId="2" applyFont="1" applyFill="1" applyAlignment="1">
      <alignment horizontal="center" vertical="center" wrapText="1"/>
    </xf>
    <xf numFmtId="0" fontId="0" fillId="0" borderId="1" xfId="0" applyBorder="1"/>
    <xf numFmtId="0" fontId="1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_Прил 1_Доходы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"/>
  <sheetViews>
    <sheetView workbookViewId="0">
      <selection activeCell="A4" sqref="A4:E4"/>
    </sheetView>
  </sheetViews>
  <sheetFormatPr defaultColWidth="9.109375" defaultRowHeight="13.8" x14ac:dyDescent="0.3"/>
  <cols>
    <col min="1" max="1" width="21.6640625" style="54" customWidth="1"/>
    <col min="2" max="2" width="75.88671875" style="54" customWidth="1"/>
    <col min="3" max="4" width="13.33203125" style="13" customWidth="1"/>
    <col min="5" max="5" width="7.44140625" style="16" customWidth="1"/>
    <col min="6" max="256" width="9.109375" style="13"/>
    <col min="257" max="257" width="21.6640625" style="13" customWidth="1"/>
    <col min="258" max="258" width="75.88671875" style="13" customWidth="1"/>
    <col min="259" max="260" width="13.33203125" style="13" customWidth="1"/>
    <col min="261" max="261" width="7.44140625" style="13" customWidth="1"/>
    <col min="262" max="512" width="9.109375" style="13"/>
    <col min="513" max="513" width="21.6640625" style="13" customWidth="1"/>
    <col min="514" max="514" width="75.88671875" style="13" customWidth="1"/>
    <col min="515" max="516" width="13.33203125" style="13" customWidth="1"/>
    <col min="517" max="517" width="7.44140625" style="13" customWidth="1"/>
    <col min="518" max="768" width="9.109375" style="13"/>
    <col min="769" max="769" width="21.6640625" style="13" customWidth="1"/>
    <col min="770" max="770" width="75.88671875" style="13" customWidth="1"/>
    <col min="771" max="772" width="13.33203125" style="13" customWidth="1"/>
    <col min="773" max="773" width="7.44140625" style="13" customWidth="1"/>
    <col min="774" max="1024" width="9.109375" style="13"/>
    <col min="1025" max="1025" width="21.6640625" style="13" customWidth="1"/>
    <col min="1026" max="1026" width="75.88671875" style="13" customWidth="1"/>
    <col min="1027" max="1028" width="13.33203125" style="13" customWidth="1"/>
    <col min="1029" max="1029" width="7.44140625" style="13" customWidth="1"/>
    <col min="1030" max="1280" width="9.109375" style="13"/>
    <col min="1281" max="1281" width="21.6640625" style="13" customWidth="1"/>
    <col min="1282" max="1282" width="75.88671875" style="13" customWidth="1"/>
    <col min="1283" max="1284" width="13.33203125" style="13" customWidth="1"/>
    <col min="1285" max="1285" width="7.44140625" style="13" customWidth="1"/>
    <col min="1286" max="1536" width="9.109375" style="13"/>
    <col min="1537" max="1537" width="21.6640625" style="13" customWidth="1"/>
    <col min="1538" max="1538" width="75.88671875" style="13" customWidth="1"/>
    <col min="1539" max="1540" width="13.33203125" style="13" customWidth="1"/>
    <col min="1541" max="1541" width="7.44140625" style="13" customWidth="1"/>
    <col min="1542" max="1792" width="9.109375" style="13"/>
    <col min="1793" max="1793" width="21.6640625" style="13" customWidth="1"/>
    <col min="1794" max="1794" width="75.88671875" style="13" customWidth="1"/>
    <col min="1795" max="1796" width="13.33203125" style="13" customWidth="1"/>
    <col min="1797" max="1797" width="7.44140625" style="13" customWidth="1"/>
    <col min="1798" max="2048" width="9.109375" style="13"/>
    <col min="2049" max="2049" width="21.6640625" style="13" customWidth="1"/>
    <col min="2050" max="2050" width="75.88671875" style="13" customWidth="1"/>
    <col min="2051" max="2052" width="13.33203125" style="13" customWidth="1"/>
    <col min="2053" max="2053" width="7.44140625" style="13" customWidth="1"/>
    <col min="2054" max="2304" width="9.109375" style="13"/>
    <col min="2305" max="2305" width="21.6640625" style="13" customWidth="1"/>
    <col min="2306" max="2306" width="75.88671875" style="13" customWidth="1"/>
    <col min="2307" max="2308" width="13.33203125" style="13" customWidth="1"/>
    <col min="2309" max="2309" width="7.44140625" style="13" customWidth="1"/>
    <col min="2310" max="2560" width="9.109375" style="13"/>
    <col min="2561" max="2561" width="21.6640625" style="13" customWidth="1"/>
    <col min="2562" max="2562" width="75.88671875" style="13" customWidth="1"/>
    <col min="2563" max="2564" width="13.33203125" style="13" customWidth="1"/>
    <col min="2565" max="2565" width="7.44140625" style="13" customWidth="1"/>
    <col min="2566" max="2816" width="9.109375" style="13"/>
    <col min="2817" max="2817" width="21.6640625" style="13" customWidth="1"/>
    <col min="2818" max="2818" width="75.88671875" style="13" customWidth="1"/>
    <col min="2819" max="2820" width="13.33203125" style="13" customWidth="1"/>
    <col min="2821" max="2821" width="7.44140625" style="13" customWidth="1"/>
    <col min="2822" max="3072" width="9.109375" style="13"/>
    <col min="3073" max="3073" width="21.6640625" style="13" customWidth="1"/>
    <col min="3074" max="3074" width="75.88671875" style="13" customWidth="1"/>
    <col min="3075" max="3076" width="13.33203125" style="13" customWidth="1"/>
    <col min="3077" max="3077" width="7.44140625" style="13" customWidth="1"/>
    <col min="3078" max="3328" width="9.109375" style="13"/>
    <col min="3329" max="3329" width="21.6640625" style="13" customWidth="1"/>
    <col min="3330" max="3330" width="75.88671875" style="13" customWidth="1"/>
    <col min="3331" max="3332" width="13.33203125" style="13" customWidth="1"/>
    <col min="3333" max="3333" width="7.44140625" style="13" customWidth="1"/>
    <col min="3334" max="3584" width="9.109375" style="13"/>
    <col min="3585" max="3585" width="21.6640625" style="13" customWidth="1"/>
    <col min="3586" max="3586" width="75.88671875" style="13" customWidth="1"/>
    <col min="3587" max="3588" width="13.33203125" style="13" customWidth="1"/>
    <col min="3589" max="3589" width="7.44140625" style="13" customWidth="1"/>
    <col min="3590" max="3840" width="9.109375" style="13"/>
    <col min="3841" max="3841" width="21.6640625" style="13" customWidth="1"/>
    <col min="3842" max="3842" width="75.88671875" style="13" customWidth="1"/>
    <col min="3843" max="3844" width="13.33203125" style="13" customWidth="1"/>
    <col min="3845" max="3845" width="7.44140625" style="13" customWidth="1"/>
    <col min="3846" max="4096" width="9.109375" style="13"/>
    <col min="4097" max="4097" width="21.6640625" style="13" customWidth="1"/>
    <col min="4098" max="4098" width="75.88671875" style="13" customWidth="1"/>
    <col min="4099" max="4100" width="13.33203125" style="13" customWidth="1"/>
    <col min="4101" max="4101" width="7.44140625" style="13" customWidth="1"/>
    <col min="4102" max="4352" width="9.109375" style="13"/>
    <col min="4353" max="4353" width="21.6640625" style="13" customWidth="1"/>
    <col min="4354" max="4354" width="75.88671875" style="13" customWidth="1"/>
    <col min="4355" max="4356" width="13.33203125" style="13" customWidth="1"/>
    <col min="4357" max="4357" width="7.44140625" style="13" customWidth="1"/>
    <col min="4358" max="4608" width="9.109375" style="13"/>
    <col min="4609" max="4609" width="21.6640625" style="13" customWidth="1"/>
    <col min="4610" max="4610" width="75.88671875" style="13" customWidth="1"/>
    <col min="4611" max="4612" width="13.33203125" style="13" customWidth="1"/>
    <col min="4613" max="4613" width="7.44140625" style="13" customWidth="1"/>
    <col min="4614" max="4864" width="9.109375" style="13"/>
    <col min="4865" max="4865" width="21.6640625" style="13" customWidth="1"/>
    <col min="4866" max="4866" width="75.88671875" style="13" customWidth="1"/>
    <col min="4867" max="4868" width="13.33203125" style="13" customWidth="1"/>
    <col min="4869" max="4869" width="7.44140625" style="13" customWidth="1"/>
    <col min="4870" max="5120" width="9.109375" style="13"/>
    <col min="5121" max="5121" width="21.6640625" style="13" customWidth="1"/>
    <col min="5122" max="5122" width="75.88671875" style="13" customWidth="1"/>
    <col min="5123" max="5124" width="13.33203125" style="13" customWidth="1"/>
    <col min="5125" max="5125" width="7.44140625" style="13" customWidth="1"/>
    <col min="5126" max="5376" width="9.109375" style="13"/>
    <col min="5377" max="5377" width="21.6640625" style="13" customWidth="1"/>
    <col min="5378" max="5378" width="75.88671875" style="13" customWidth="1"/>
    <col min="5379" max="5380" width="13.33203125" style="13" customWidth="1"/>
    <col min="5381" max="5381" width="7.44140625" style="13" customWidth="1"/>
    <col min="5382" max="5632" width="9.109375" style="13"/>
    <col min="5633" max="5633" width="21.6640625" style="13" customWidth="1"/>
    <col min="5634" max="5634" width="75.88671875" style="13" customWidth="1"/>
    <col min="5635" max="5636" width="13.33203125" style="13" customWidth="1"/>
    <col min="5637" max="5637" width="7.44140625" style="13" customWidth="1"/>
    <col min="5638" max="5888" width="9.109375" style="13"/>
    <col min="5889" max="5889" width="21.6640625" style="13" customWidth="1"/>
    <col min="5890" max="5890" width="75.88671875" style="13" customWidth="1"/>
    <col min="5891" max="5892" width="13.33203125" style="13" customWidth="1"/>
    <col min="5893" max="5893" width="7.44140625" style="13" customWidth="1"/>
    <col min="5894" max="6144" width="9.109375" style="13"/>
    <col min="6145" max="6145" width="21.6640625" style="13" customWidth="1"/>
    <col min="6146" max="6146" width="75.88671875" style="13" customWidth="1"/>
    <col min="6147" max="6148" width="13.33203125" style="13" customWidth="1"/>
    <col min="6149" max="6149" width="7.44140625" style="13" customWidth="1"/>
    <col min="6150" max="6400" width="9.109375" style="13"/>
    <col min="6401" max="6401" width="21.6640625" style="13" customWidth="1"/>
    <col min="6402" max="6402" width="75.88671875" style="13" customWidth="1"/>
    <col min="6403" max="6404" width="13.33203125" style="13" customWidth="1"/>
    <col min="6405" max="6405" width="7.44140625" style="13" customWidth="1"/>
    <col min="6406" max="6656" width="9.109375" style="13"/>
    <col min="6657" max="6657" width="21.6640625" style="13" customWidth="1"/>
    <col min="6658" max="6658" width="75.88671875" style="13" customWidth="1"/>
    <col min="6659" max="6660" width="13.33203125" style="13" customWidth="1"/>
    <col min="6661" max="6661" width="7.44140625" style="13" customWidth="1"/>
    <col min="6662" max="6912" width="9.109375" style="13"/>
    <col min="6913" max="6913" width="21.6640625" style="13" customWidth="1"/>
    <col min="6914" max="6914" width="75.88671875" style="13" customWidth="1"/>
    <col min="6915" max="6916" width="13.33203125" style="13" customWidth="1"/>
    <col min="6917" max="6917" width="7.44140625" style="13" customWidth="1"/>
    <col min="6918" max="7168" width="9.109375" style="13"/>
    <col min="7169" max="7169" width="21.6640625" style="13" customWidth="1"/>
    <col min="7170" max="7170" width="75.88671875" style="13" customWidth="1"/>
    <col min="7171" max="7172" width="13.33203125" style="13" customWidth="1"/>
    <col min="7173" max="7173" width="7.44140625" style="13" customWidth="1"/>
    <col min="7174" max="7424" width="9.109375" style="13"/>
    <col min="7425" max="7425" width="21.6640625" style="13" customWidth="1"/>
    <col min="7426" max="7426" width="75.88671875" style="13" customWidth="1"/>
    <col min="7427" max="7428" width="13.33203125" style="13" customWidth="1"/>
    <col min="7429" max="7429" width="7.44140625" style="13" customWidth="1"/>
    <col min="7430" max="7680" width="9.109375" style="13"/>
    <col min="7681" max="7681" width="21.6640625" style="13" customWidth="1"/>
    <col min="7682" max="7682" width="75.88671875" style="13" customWidth="1"/>
    <col min="7683" max="7684" width="13.33203125" style="13" customWidth="1"/>
    <col min="7685" max="7685" width="7.44140625" style="13" customWidth="1"/>
    <col min="7686" max="7936" width="9.109375" style="13"/>
    <col min="7937" max="7937" width="21.6640625" style="13" customWidth="1"/>
    <col min="7938" max="7938" width="75.88671875" style="13" customWidth="1"/>
    <col min="7939" max="7940" width="13.33203125" style="13" customWidth="1"/>
    <col min="7941" max="7941" width="7.44140625" style="13" customWidth="1"/>
    <col min="7942" max="8192" width="9.109375" style="13"/>
    <col min="8193" max="8193" width="21.6640625" style="13" customWidth="1"/>
    <col min="8194" max="8194" width="75.88671875" style="13" customWidth="1"/>
    <col min="8195" max="8196" width="13.33203125" style="13" customWidth="1"/>
    <col min="8197" max="8197" width="7.44140625" style="13" customWidth="1"/>
    <col min="8198" max="8448" width="9.109375" style="13"/>
    <col min="8449" max="8449" width="21.6640625" style="13" customWidth="1"/>
    <col min="8450" max="8450" width="75.88671875" style="13" customWidth="1"/>
    <col min="8451" max="8452" width="13.33203125" style="13" customWidth="1"/>
    <col min="8453" max="8453" width="7.44140625" style="13" customWidth="1"/>
    <col min="8454" max="8704" width="9.109375" style="13"/>
    <col min="8705" max="8705" width="21.6640625" style="13" customWidth="1"/>
    <col min="8706" max="8706" width="75.88671875" style="13" customWidth="1"/>
    <col min="8707" max="8708" width="13.33203125" style="13" customWidth="1"/>
    <col min="8709" max="8709" width="7.44140625" style="13" customWidth="1"/>
    <col min="8710" max="8960" width="9.109375" style="13"/>
    <col min="8961" max="8961" width="21.6640625" style="13" customWidth="1"/>
    <col min="8962" max="8962" width="75.88671875" style="13" customWidth="1"/>
    <col min="8963" max="8964" width="13.33203125" style="13" customWidth="1"/>
    <col min="8965" max="8965" width="7.44140625" style="13" customWidth="1"/>
    <col min="8966" max="9216" width="9.109375" style="13"/>
    <col min="9217" max="9217" width="21.6640625" style="13" customWidth="1"/>
    <col min="9218" max="9218" width="75.88671875" style="13" customWidth="1"/>
    <col min="9219" max="9220" width="13.33203125" style="13" customWidth="1"/>
    <col min="9221" max="9221" width="7.44140625" style="13" customWidth="1"/>
    <col min="9222" max="9472" width="9.109375" style="13"/>
    <col min="9473" max="9473" width="21.6640625" style="13" customWidth="1"/>
    <col min="9474" max="9474" width="75.88671875" style="13" customWidth="1"/>
    <col min="9475" max="9476" width="13.33203125" style="13" customWidth="1"/>
    <col min="9477" max="9477" width="7.44140625" style="13" customWidth="1"/>
    <col min="9478" max="9728" width="9.109375" style="13"/>
    <col min="9729" max="9729" width="21.6640625" style="13" customWidth="1"/>
    <col min="9730" max="9730" width="75.88671875" style="13" customWidth="1"/>
    <col min="9731" max="9732" width="13.33203125" style="13" customWidth="1"/>
    <col min="9733" max="9733" width="7.44140625" style="13" customWidth="1"/>
    <col min="9734" max="9984" width="9.109375" style="13"/>
    <col min="9985" max="9985" width="21.6640625" style="13" customWidth="1"/>
    <col min="9986" max="9986" width="75.88671875" style="13" customWidth="1"/>
    <col min="9987" max="9988" width="13.33203125" style="13" customWidth="1"/>
    <col min="9989" max="9989" width="7.44140625" style="13" customWidth="1"/>
    <col min="9990" max="10240" width="9.109375" style="13"/>
    <col min="10241" max="10241" width="21.6640625" style="13" customWidth="1"/>
    <col min="10242" max="10242" width="75.88671875" style="13" customWidth="1"/>
    <col min="10243" max="10244" width="13.33203125" style="13" customWidth="1"/>
    <col min="10245" max="10245" width="7.44140625" style="13" customWidth="1"/>
    <col min="10246" max="10496" width="9.109375" style="13"/>
    <col min="10497" max="10497" width="21.6640625" style="13" customWidth="1"/>
    <col min="10498" max="10498" width="75.88671875" style="13" customWidth="1"/>
    <col min="10499" max="10500" width="13.33203125" style="13" customWidth="1"/>
    <col min="10501" max="10501" width="7.44140625" style="13" customWidth="1"/>
    <col min="10502" max="10752" width="9.109375" style="13"/>
    <col min="10753" max="10753" width="21.6640625" style="13" customWidth="1"/>
    <col min="10754" max="10754" width="75.88671875" style="13" customWidth="1"/>
    <col min="10755" max="10756" width="13.33203125" style="13" customWidth="1"/>
    <col min="10757" max="10757" width="7.44140625" style="13" customWidth="1"/>
    <col min="10758" max="11008" width="9.109375" style="13"/>
    <col min="11009" max="11009" width="21.6640625" style="13" customWidth="1"/>
    <col min="11010" max="11010" width="75.88671875" style="13" customWidth="1"/>
    <col min="11011" max="11012" width="13.33203125" style="13" customWidth="1"/>
    <col min="11013" max="11013" width="7.44140625" style="13" customWidth="1"/>
    <col min="11014" max="11264" width="9.109375" style="13"/>
    <col min="11265" max="11265" width="21.6640625" style="13" customWidth="1"/>
    <col min="11266" max="11266" width="75.88671875" style="13" customWidth="1"/>
    <col min="11267" max="11268" width="13.33203125" style="13" customWidth="1"/>
    <col min="11269" max="11269" width="7.44140625" style="13" customWidth="1"/>
    <col min="11270" max="11520" width="9.109375" style="13"/>
    <col min="11521" max="11521" width="21.6640625" style="13" customWidth="1"/>
    <col min="11522" max="11522" width="75.88671875" style="13" customWidth="1"/>
    <col min="11523" max="11524" width="13.33203125" style="13" customWidth="1"/>
    <col min="11525" max="11525" width="7.44140625" style="13" customWidth="1"/>
    <col min="11526" max="11776" width="9.109375" style="13"/>
    <col min="11777" max="11777" width="21.6640625" style="13" customWidth="1"/>
    <col min="11778" max="11778" width="75.88671875" style="13" customWidth="1"/>
    <col min="11779" max="11780" width="13.33203125" style="13" customWidth="1"/>
    <col min="11781" max="11781" width="7.44140625" style="13" customWidth="1"/>
    <col min="11782" max="12032" width="9.109375" style="13"/>
    <col min="12033" max="12033" width="21.6640625" style="13" customWidth="1"/>
    <col min="12034" max="12034" width="75.88671875" style="13" customWidth="1"/>
    <col min="12035" max="12036" width="13.33203125" style="13" customWidth="1"/>
    <col min="12037" max="12037" width="7.44140625" style="13" customWidth="1"/>
    <col min="12038" max="12288" width="9.109375" style="13"/>
    <col min="12289" max="12289" width="21.6640625" style="13" customWidth="1"/>
    <col min="12290" max="12290" width="75.88671875" style="13" customWidth="1"/>
    <col min="12291" max="12292" width="13.33203125" style="13" customWidth="1"/>
    <col min="12293" max="12293" width="7.44140625" style="13" customWidth="1"/>
    <col min="12294" max="12544" width="9.109375" style="13"/>
    <col min="12545" max="12545" width="21.6640625" style="13" customWidth="1"/>
    <col min="12546" max="12546" width="75.88671875" style="13" customWidth="1"/>
    <col min="12547" max="12548" width="13.33203125" style="13" customWidth="1"/>
    <col min="12549" max="12549" width="7.44140625" style="13" customWidth="1"/>
    <col min="12550" max="12800" width="9.109375" style="13"/>
    <col min="12801" max="12801" width="21.6640625" style="13" customWidth="1"/>
    <col min="12802" max="12802" width="75.88671875" style="13" customWidth="1"/>
    <col min="12803" max="12804" width="13.33203125" style="13" customWidth="1"/>
    <col min="12805" max="12805" width="7.44140625" style="13" customWidth="1"/>
    <col min="12806" max="13056" width="9.109375" style="13"/>
    <col min="13057" max="13057" width="21.6640625" style="13" customWidth="1"/>
    <col min="13058" max="13058" width="75.88671875" style="13" customWidth="1"/>
    <col min="13059" max="13060" width="13.33203125" style="13" customWidth="1"/>
    <col min="13061" max="13061" width="7.44140625" style="13" customWidth="1"/>
    <col min="13062" max="13312" width="9.109375" style="13"/>
    <col min="13313" max="13313" width="21.6640625" style="13" customWidth="1"/>
    <col min="13314" max="13314" width="75.88671875" style="13" customWidth="1"/>
    <col min="13315" max="13316" width="13.33203125" style="13" customWidth="1"/>
    <col min="13317" max="13317" width="7.44140625" style="13" customWidth="1"/>
    <col min="13318" max="13568" width="9.109375" style="13"/>
    <col min="13569" max="13569" width="21.6640625" style="13" customWidth="1"/>
    <col min="13570" max="13570" width="75.88671875" style="13" customWidth="1"/>
    <col min="13571" max="13572" width="13.33203125" style="13" customWidth="1"/>
    <col min="13573" max="13573" width="7.44140625" style="13" customWidth="1"/>
    <col min="13574" max="13824" width="9.109375" style="13"/>
    <col min="13825" max="13825" width="21.6640625" style="13" customWidth="1"/>
    <col min="13826" max="13826" width="75.88671875" style="13" customWidth="1"/>
    <col min="13827" max="13828" width="13.33203125" style="13" customWidth="1"/>
    <col min="13829" max="13829" width="7.44140625" style="13" customWidth="1"/>
    <col min="13830" max="14080" width="9.109375" style="13"/>
    <col min="14081" max="14081" width="21.6640625" style="13" customWidth="1"/>
    <col min="14082" max="14082" width="75.88671875" style="13" customWidth="1"/>
    <col min="14083" max="14084" width="13.33203125" style="13" customWidth="1"/>
    <col min="14085" max="14085" width="7.44140625" style="13" customWidth="1"/>
    <col min="14086" max="14336" width="9.109375" style="13"/>
    <col min="14337" max="14337" width="21.6640625" style="13" customWidth="1"/>
    <col min="14338" max="14338" width="75.88671875" style="13" customWidth="1"/>
    <col min="14339" max="14340" width="13.33203125" style="13" customWidth="1"/>
    <col min="14341" max="14341" width="7.44140625" style="13" customWidth="1"/>
    <col min="14342" max="14592" width="9.109375" style="13"/>
    <col min="14593" max="14593" width="21.6640625" style="13" customWidth="1"/>
    <col min="14594" max="14594" width="75.88671875" style="13" customWidth="1"/>
    <col min="14595" max="14596" width="13.33203125" style="13" customWidth="1"/>
    <col min="14597" max="14597" width="7.44140625" style="13" customWidth="1"/>
    <col min="14598" max="14848" width="9.109375" style="13"/>
    <col min="14849" max="14849" width="21.6640625" style="13" customWidth="1"/>
    <col min="14850" max="14850" width="75.88671875" style="13" customWidth="1"/>
    <col min="14851" max="14852" width="13.33203125" style="13" customWidth="1"/>
    <col min="14853" max="14853" width="7.44140625" style="13" customWidth="1"/>
    <col min="14854" max="15104" width="9.109375" style="13"/>
    <col min="15105" max="15105" width="21.6640625" style="13" customWidth="1"/>
    <col min="15106" max="15106" width="75.88671875" style="13" customWidth="1"/>
    <col min="15107" max="15108" width="13.33203125" style="13" customWidth="1"/>
    <col min="15109" max="15109" width="7.44140625" style="13" customWidth="1"/>
    <col min="15110" max="15360" width="9.109375" style="13"/>
    <col min="15361" max="15361" width="21.6640625" style="13" customWidth="1"/>
    <col min="15362" max="15362" width="75.88671875" style="13" customWidth="1"/>
    <col min="15363" max="15364" width="13.33203125" style="13" customWidth="1"/>
    <col min="15365" max="15365" width="7.44140625" style="13" customWidth="1"/>
    <col min="15366" max="15616" width="9.109375" style="13"/>
    <col min="15617" max="15617" width="21.6640625" style="13" customWidth="1"/>
    <col min="15618" max="15618" width="75.88671875" style="13" customWidth="1"/>
    <col min="15619" max="15620" width="13.33203125" style="13" customWidth="1"/>
    <col min="15621" max="15621" width="7.44140625" style="13" customWidth="1"/>
    <col min="15622" max="15872" width="9.109375" style="13"/>
    <col min="15873" max="15873" width="21.6640625" style="13" customWidth="1"/>
    <col min="15874" max="15874" width="75.88671875" style="13" customWidth="1"/>
    <col min="15875" max="15876" width="13.33203125" style="13" customWidth="1"/>
    <col min="15877" max="15877" width="7.44140625" style="13" customWidth="1"/>
    <col min="15878" max="16128" width="9.109375" style="13"/>
    <col min="16129" max="16129" width="21.6640625" style="13" customWidth="1"/>
    <col min="16130" max="16130" width="75.88671875" style="13" customWidth="1"/>
    <col min="16131" max="16132" width="13.33203125" style="13" customWidth="1"/>
    <col min="16133" max="16133" width="7.44140625" style="13" customWidth="1"/>
    <col min="16134" max="16384" width="9.109375" style="13"/>
  </cols>
  <sheetData>
    <row r="1" spans="1:5" ht="18" customHeight="1" x14ac:dyDescent="0.3">
      <c r="A1" s="55" t="s">
        <v>404</v>
      </c>
      <c r="B1" s="55"/>
      <c r="C1" s="55"/>
      <c r="D1" s="55"/>
      <c r="E1" s="55"/>
    </row>
    <row r="2" spans="1:5" ht="18" customHeight="1" x14ac:dyDescent="0.3">
      <c r="A2" s="14"/>
      <c r="B2" s="14"/>
      <c r="C2" s="14"/>
      <c r="D2" s="14"/>
      <c r="E2" s="14"/>
    </row>
    <row r="3" spans="1:5" ht="14.25" customHeight="1" x14ac:dyDescent="0.3">
      <c r="A3" s="14"/>
      <c r="B3" s="14"/>
      <c r="C3" s="14"/>
      <c r="D3" s="15" t="s">
        <v>134</v>
      </c>
    </row>
    <row r="4" spans="1:5" s="18" customFormat="1" ht="72.75" customHeight="1" x14ac:dyDescent="0.3">
      <c r="A4" s="17" t="s">
        <v>135</v>
      </c>
      <c r="B4" s="17" t="s">
        <v>136</v>
      </c>
      <c r="C4" s="17" t="s">
        <v>137</v>
      </c>
      <c r="D4" s="17" t="s">
        <v>138</v>
      </c>
      <c r="E4" s="17" t="s">
        <v>139</v>
      </c>
    </row>
    <row r="5" spans="1:5" s="23" customFormat="1" ht="23.25" customHeight="1" x14ac:dyDescent="0.3">
      <c r="A5" s="19" t="s">
        <v>140</v>
      </c>
      <c r="B5" s="20" t="s">
        <v>141</v>
      </c>
      <c r="C5" s="21">
        <f>C6+C12+C14+C19+C24+C27+C28+C40+C42+C58+C64+C65</f>
        <v>2991268.0999999996</v>
      </c>
      <c r="D5" s="21">
        <f>D6+D12+D14+D19+D24+D27+D28+D40+D42+D58+D64+D65</f>
        <v>3084390.85</v>
      </c>
      <c r="E5" s="22">
        <f>D5/C5*100</f>
        <v>103.11315291330791</v>
      </c>
    </row>
    <row r="6" spans="1:5" s="23" customFormat="1" ht="21.75" customHeight="1" x14ac:dyDescent="0.3">
      <c r="A6" s="19" t="s">
        <v>142</v>
      </c>
      <c r="B6" s="24" t="s">
        <v>143</v>
      </c>
      <c r="C6" s="21">
        <f>C7</f>
        <v>1717539.6</v>
      </c>
      <c r="D6" s="21">
        <f>D7</f>
        <v>1856750</v>
      </c>
      <c r="E6" s="22">
        <f t="shared" ref="E6:E76" si="0">D6/C6*100</f>
        <v>108.10522214451417</v>
      </c>
    </row>
    <row r="7" spans="1:5" ht="21" customHeight="1" x14ac:dyDescent="0.3">
      <c r="A7" s="25" t="s">
        <v>144</v>
      </c>
      <c r="B7" s="26" t="s">
        <v>145</v>
      </c>
      <c r="C7" s="27">
        <f>SUM(C8:C11)</f>
        <v>1717539.6</v>
      </c>
      <c r="D7" s="27">
        <f>SUM(D8:D11)</f>
        <v>1856750</v>
      </c>
      <c r="E7" s="28">
        <f t="shared" si="0"/>
        <v>108.10522214451417</v>
      </c>
    </row>
    <row r="8" spans="1:5" s="32" customFormat="1" ht="45.75" hidden="1" customHeight="1" x14ac:dyDescent="0.3">
      <c r="A8" s="29" t="s">
        <v>146</v>
      </c>
      <c r="B8" s="30" t="s">
        <v>147</v>
      </c>
      <c r="C8" s="27">
        <v>1682539.6</v>
      </c>
      <c r="D8" s="27">
        <v>1815750</v>
      </c>
      <c r="E8" s="31">
        <f>D8/C8*100</f>
        <v>107.91722227518447</v>
      </c>
    </row>
    <row r="9" spans="1:5" s="32" customFormat="1" ht="66" hidden="1" customHeight="1" x14ac:dyDescent="0.3">
      <c r="A9" s="29" t="s">
        <v>148</v>
      </c>
      <c r="B9" s="30" t="s">
        <v>149</v>
      </c>
      <c r="C9" s="27">
        <v>5000</v>
      </c>
      <c r="D9" s="27">
        <v>7000</v>
      </c>
      <c r="E9" s="31">
        <f t="shared" si="0"/>
        <v>140</v>
      </c>
    </row>
    <row r="10" spans="1:5" s="32" customFormat="1" ht="31.5" hidden="1" customHeight="1" x14ac:dyDescent="0.3">
      <c r="A10" s="29" t="s">
        <v>150</v>
      </c>
      <c r="B10" s="30" t="s">
        <v>151</v>
      </c>
      <c r="C10" s="27">
        <v>15000</v>
      </c>
      <c r="D10" s="27">
        <v>14000</v>
      </c>
      <c r="E10" s="31">
        <f t="shared" si="0"/>
        <v>93.333333333333329</v>
      </c>
    </row>
    <row r="11" spans="1:5" s="32" customFormat="1" ht="57.75" hidden="1" customHeight="1" x14ac:dyDescent="0.3">
      <c r="A11" s="29" t="s">
        <v>152</v>
      </c>
      <c r="B11" s="30" t="s">
        <v>153</v>
      </c>
      <c r="C11" s="27">
        <v>15000</v>
      </c>
      <c r="D11" s="27">
        <v>20000</v>
      </c>
      <c r="E11" s="31">
        <f t="shared" si="0"/>
        <v>133.33333333333331</v>
      </c>
    </row>
    <row r="12" spans="1:5" s="23" customFormat="1" ht="29.25" customHeight="1" x14ac:dyDescent="0.3">
      <c r="A12" s="33" t="s">
        <v>154</v>
      </c>
      <c r="B12" s="34" t="s">
        <v>155</v>
      </c>
      <c r="C12" s="21">
        <f>C13</f>
        <v>77282.5</v>
      </c>
      <c r="D12" s="21">
        <f>D13</f>
        <v>90000</v>
      </c>
      <c r="E12" s="22">
        <f t="shared" si="0"/>
        <v>116.4558599941772</v>
      </c>
    </row>
    <row r="13" spans="1:5" ht="22.5" customHeight="1" x14ac:dyDescent="0.3">
      <c r="A13" s="25" t="s">
        <v>156</v>
      </c>
      <c r="B13" s="26" t="s">
        <v>157</v>
      </c>
      <c r="C13" s="35">
        <v>77282.5</v>
      </c>
      <c r="D13" s="35">
        <v>90000</v>
      </c>
      <c r="E13" s="28">
        <f t="shared" si="0"/>
        <v>116.4558599941772</v>
      </c>
    </row>
    <row r="14" spans="1:5" s="23" customFormat="1" ht="20.25" customHeight="1" x14ac:dyDescent="0.3">
      <c r="A14" s="19" t="s">
        <v>158</v>
      </c>
      <c r="B14" s="24" t="s">
        <v>159</v>
      </c>
      <c r="C14" s="21">
        <f>C15+C16+C17+C18</f>
        <v>213350</v>
      </c>
      <c r="D14" s="21">
        <f>D15+D16+D17+D18</f>
        <v>255459.1</v>
      </c>
      <c r="E14" s="22">
        <f t="shared" si="0"/>
        <v>119.73709866416687</v>
      </c>
    </row>
    <row r="15" spans="1:5" ht="22.5" customHeight="1" x14ac:dyDescent="0.3">
      <c r="A15" s="25" t="s">
        <v>160</v>
      </c>
      <c r="B15" s="26" t="s">
        <v>161</v>
      </c>
      <c r="C15" s="35">
        <v>124200</v>
      </c>
      <c r="D15" s="35">
        <v>156000</v>
      </c>
      <c r="E15" s="28">
        <f t="shared" si="0"/>
        <v>125.60386473429952</v>
      </c>
    </row>
    <row r="16" spans="1:5" ht="22.5" customHeight="1" x14ac:dyDescent="0.3">
      <c r="A16" s="25" t="s">
        <v>162</v>
      </c>
      <c r="B16" s="26" t="s">
        <v>163</v>
      </c>
      <c r="C16" s="35">
        <v>67950</v>
      </c>
      <c r="D16" s="35">
        <v>78000</v>
      </c>
      <c r="E16" s="28">
        <f t="shared" si="0"/>
        <v>114.79028697571745</v>
      </c>
    </row>
    <row r="17" spans="1:5" ht="22.5" customHeight="1" x14ac:dyDescent="0.3">
      <c r="A17" s="25" t="s">
        <v>164</v>
      </c>
      <c r="B17" s="26" t="s">
        <v>165</v>
      </c>
      <c r="C17" s="35">
        <v>1200</v>
      </c>
      <c r="D17" s="35">
        <v>1459.1</v>
      </c>
      <c r="E17" s="28">
        <f t="shared" si="0"/>
        <v>121.59166666666665</v>
      </c>
    </row>
    <row r="18" spans="1:5" ht="22.5" customHeight="1" x14ac:dyDescent="0.3">
      <c r="A18" s="25" t="s">
        <v>166</v>
      </c>
      <c r="B18" s="26" t="s">
        <v>167</v>
      </c>
      <c r="C18" s="35">
        <v>20000</v>
      </c>
      <c r="D18" s="35">
        <v>20000</v>
      </c>
      <c r="E18" s="28">
        <f t="shared" si="0"/>
        <v>100</v>
      </c>
    </row>
    <row r="19" spans="1:5" s="23" customFormat="1" ht="22.5" customHeight="1" x14ac:dyDescent="0.3">
      <c r="A19" s="19" t="s">
        <v>168</v>
      </c>
      <c r="B19" s="24" t="s">
        <v>169</v>
      </c>
      <c r="C19" s="21">
        <f>SUM(C20:C21)</f>
        <v>630950.40000000002</v>
      </c>
      <c r="D19" s="21">
        <f>SUM(D20:D21)</f>
        <v>482370</v>
      </c>
      <c r="E19" s="22">
        <f t="shared" si="0"/>
        <v>76.451334367963</v>
      </c>
    </row>
    <row r="20" spans="1:5" ht="21" customHeight="1" x14ac:dyDescent="0.3">
      <c r="A20" s="25" t="s">
        <v>170</v>
      </c>
      <c r="B20" s="26" t="s">
        <v>171</v>
      </c>
      <c r="C20" s="35">
        <v>47800</v>
      </c>
      <c r="D20" s="35">
        <v>62000</v>
      </c>
      <c r="E20" s="28">
        <f t="shared" si="0"/>
        <v>129.70711297071128</v>
      </c>
    </row>
    <row r="21" spans="1:5" ht="21" customHeight="1" x14ac:dyDescent="0.3">
      <c r="A21" s="25" t="s">
        <v>172</v>
      </c>
      <c r="B21" s="26" t="s">
        <v>173</v>
      </c>
      <c r="C21" s="35">
        <f>C22+C23</f>
        <v>583150.4</v>
      </c>
      <c r="D21" s="35">
        <f>D22+D23</f>
        <v>420370</v>
      </c>
      <c r="E21" s="28">
        <f t="shared" si="0"/>
        <v>72.086034751926775</v>
      </c>
    </row>
    <row r="22" spans="1:5" s="32" customFormat="1" ht="30.75" hidden="1" customHeight="1" x14ac:dyDescent="0.3">
      <c r="A22" s="29" t="s">
        <v>174</v>
      </c>
      <c r="B22" s="30" t="s">
        <v>175</v>
      </c>
      <c r="C22" s="27">
        <v>407150.4</v>
      </c>
      <c r="D22" s="27">
        <v>222000</v>
      </c>
      <c r="E22" s="31">
        <f t="shared" si="0"/>
        <v>54.525305636442944</v>
      </c>
    </row>
    <row r="23" spans="1:5" s="32" customFormat="1" ht="30.75" hidden="1" customHeight="1" x14ac:dyDescent="0.3">
      <c r="A23" s="29" t="s">
        <v>176</v>
      </c>
      <c r="B23" s="30" t="s">
        <v>177</v>
      </c>
      <c r="C23" s="27">
        <v>176000</v>
      </c>
      <c r="D23" s="27">
        <v>198370</v>
      </c>
      <c r="E23" s="31">
        <f t="shared" si="0"/>
        <v>112.71022727272728</v>
      </c>
    </row>
    <row r="24" spans="1:5" s="23" customFormat="1" ht="21" customHeight="1" x14ac:dyDescent="0.3">
      <c r="A24" s="19" t="s">
        <v>178</v>
      </c>
      <c r="B24" s="24" t="s">
        <v>179</v>
      </c>
      <c r="C24" s="21">
        <f>C25+C26</f>
        <v>15600</v>
      </c>
      <c r="D24" s="21">
        <f>D25+D26</f>
        <v>18160</v>
      </c>
      <c r="E24" s="22">
        <f t="shared" si="0"/>
        <v>116.41025641025642</v>
      </c>
    </row>
    <row r="25" spans="1:5" ht="30.75" hidden="1" customHeight="1" x14ac:dyDescent="0.3">
      <c r="A25" s="25" t="s">
        <v>180</v>
      </c>
      <c r="B25" s="26" t="s">
        <v>181</v>
      </c>
      <c r="C25" s="35">
        <v>15600</v>
      </c>
      <c r="D25" s="35">
        <v>18000</v>
      </c>
      <c r="E25" s="28">
        <f t="shared" si="0"/>
        <v>115.38461538461537</v>
      </c>
    </row>
    <row r="26" spans="1:5" ht="21.75" hidden="1" customHeight="1" x14ac:dyDescent="0.3">
      <c r="A26" s="25" t="s">
        <v>182</v>
      </c>
      <c r="B26" s="26" t="s">
        <v>183</v>
      </c>
      <c r="C26" s="35">
        <v>0</v>
      </c>
      <c r="D26" s="35">
        <v>160</v>
      </c>
      <c r="E26" s="28"/>
    </row>
    <row r="27" spans="1:5" s="23" customFormat="1" ht="28.5" customHeight="1" x14ac:dyDescent="0.3">
      <c r="A27" s="19" t="s">
        <v>184</v>
      </c>
      <c r="B27" s="24" t="s">
        <v>185</v>
      </c>
      <c r="C27" s="21">
        <v>0</v>
      </c>
      <c r="D27" s="21">
        <v>4.7</v>
      </c>
      <c r="E27" s="22"/>
    </row>
    <row r="28" spans="1:5" s="23" customFormat="1" ht="28.5" customHeight="1" x14ac:dyDescent="0.3">
      <c r="A28" s="19" t="s">
        <v>186</v>
      </c>
      <c r="B28" s="24" t="s">
        <v>187</v>
      </c>
      <c r="C28" s="21">
        <f>C29+C30+C36+C37</f>
        <v>142526.79999999999</v>
      </c>
      <c r="D28" s="21">
        <f>D29+D30+D36+D37</f>
        <v>143272.29999999999</v>
      </c>
      <c r="E28" s="22">
        <f t="shared" si="0"/>
        <v>100.52305952284061</v>
      </c>
    </row>
    <row r="29" spans="1:5" ht="21" hidden="1" customHeight="1" x14ac:dyDescent="0.3">
      <c r="A29" s="25" t="s">
        <v>188</v>
      </c>
      <c r="B29" s="26" t="s">
        <v>189</v>
      </c>
      <c r="C29" s="35">
        <v>0</v>
      </c>
      <c r="D29" s="35">
        <v>0</v>
      </c>
      <c r="E29" s="28"/>
    </row>
    <row r="30" spans="1:5" ht="54.75" customHeight="1" x14ac:dyDescent="0.3">
      <c r="A30" s="25" t="s">
        <v>190</v>
      </c>
      <c r="B30" s="36" t="s">
        <v>191</v>
      </c>
      <c r="C30" s="35">
        <f>SUM(C31:C35)</f>
        <v>122726.8</v>
      </c>
      <c r="D30" s="35">
        <f>SUM(D31:D35)</f>
        <v>121229.9</v>
      </c>
      <c r="E30" s="28">
        <f t="shared" si="0"/>
        <v>98.780299005596163</v>
      </c>
    </row>
    <row r="31" spans="1:5" ht="54.75" customHeight="1" x14ac:dyDescent="0.3">
      <c r="A31" s="25" t="s">
        <v>192</v>
      </c>
      <c r="B31" s="37" t="s">
        <v>193</v>
      </c>
      <c r="C31" s="35">
        <v>111358.5</v>
      </c>
      <c r="D31" s="35">
        <v>110000</v>
      </c>
      <c r="E31" s="28">
        <f t="shared" si="0"/>
        <v>98.780066182644347</v>
      </c>
    </row>
    <row r="32" spans="1:5" ht="42.75" customHeight="1" x14ac:dyDescent="0.3">
      <c r="A32" s="25" t="s">
        <v>194</v>
      </c>
      <c r="B32" s="37" t="s">
        <v>195</v>
      </c>
      <c r="C32" s="35">
        <v>4081</v>
      </c>
      <c r="D32" s="35">
        <v>4077.7</v>
      </c>
      <c r="E32" s="28">
        <f t="shared" si="0"/>
        <v>99.919137466307276</v>
      </c>
    </row>
    <row r="33" spans="1:5" ht="42.75" customHeight="1" x14ac:dyDescent="0.3">
      <c r="A33" s="25" t="s">
        <v>196</v>
      </c>
      <c r="B33" s="37" t="s">
        <v>197</v>
      </c>
      <c r="C33" s="35">
        <v>5883</v>
      </c>
      <c r="D33" s="35">
        <v>4124.3</v>
      </c>
      <c r="E33" s="28">
        <f t="shared" si="0"/>
        <v>70.1053884072752</v>
      </c>
    </row>
    <row r="34" spans="1:5" ht="27" customHeight="1" x14ac:dyDescent="0.3">
      <c r="A34" s="38" t="s">
        <v>198</v>
      </c>
      <c r="B34" s="37" t="s">
        <v>199</v>
      </c>
      <c r="C34" s="35">
        <v>1404.3</v>
      </c>
      <c r="D34" s="35">
        <v>3027.9</v>
      </c>
      <c r="E34" s="28">
        <f t="shared" si="0"/>
        <v>215.61632129886777</v>
      </c>
    </row>
    <row r="35" spans="1:5" ht="67.5" hidden="1" customHeight="1" x14ac:dyDescent="0.3">
      <c r="A35" s="38" t="s">
        <v>200</v>
      </c>
      <c r="B35" s="37" t="s">
        <v>201</v>
      </c>
      <c r="C35" s="35">
        <v>0</v>
      </c>
      <c r="D35" s="35">
        <v>0</v>
      </c>
      <c r="E35" s="28"/>
    </row>
    <row r="36" spans="1:5" ht="33.75" customHeight="1" x14ac:dyDescent="0.3">
      <c r="A36" s="25" t="s">
        <v>202</v>
      </c>
      <c r="B36" s="26" t="s">
        <v>203</v>
      </c>
      <c r="C36" s="35">
        <v>0</v>
      </c>
      <c r="D36" s="35">
        <v>862.1</v>
      </c>
      <c r="E36" s="28"/>
    </row>
    <row r="37" spans="1:5" ht="43.5" customHeight="1" x14ac:dyDescent="0.3">
      <c r="A37" s="25" t="s">
        <v>204</v>
      </c>
      <c r="B37" s="26" t="s">
        <v>205</v>
      </c>
      <c r="C37" s="35">
        <f>C38+C39</f>
        <v>19800</v>
      </c>
      <c r="D37" s="35">
        <f>D38+D39</f>
        <v>21180.3</v>
      </c>
      <c r="E37" s="28">
        <f t="shared" si="0"/>
        <v>106.97121212121212</v>
      </c>
    </row>
    <row r="38" spans="1:5" s="32" customFormat="1" ht="30.75" hidden="1" customHeight="1" x14ac:dyDescent="0.3">
      <c r="A38" s="29" t="s">
        <v>204</v>
      </c>
      <c r="B38" s="30" t="s">
        <v>206</v>
      </c>
      <c r="C38" s="27">
        <v>19800</v>
      </c>
      <c r="D38" s="27">
        <v>19800</v>
      </c>
      <c r="E38" s="31">
        <f>D38/C38*100</f>
        <v>100</v>
      </c>
    </row>
    <row r="39" spans="1:5" s="32" customFormat="1" ht="52.5" hidden="1" customHeight="1" x14ac:dyDescent="0.3">
      <c r="A39" s="29" t="s">
        <v>204</v>
      </c>
      <c r="B39" s="30" t="s">
        <v>207</v>
      </c>
      <c r="C39" s="27">
        <v>0</v>
      </c>
      <c r="D39" s="27">
        <v>1380.3</v>
      </c>
      <c r="E39" s="31"/>
    </row>
    <row r="40" spans="1:5" s="23" customFormat="1" ht="21.75" customHeight="1" x14ac:dyDescent="0.3">
      <c r="A40" s="19" t="s">
        <v>208</v>
      </c>
      <c r="B40" s="24" t="s">
        <v>209</v>
      </c>
      <c r="C40" s="21">
        <f>C41</f>
        <v>4400</v>
      </c>
      <c r="D40" s="21">
        <f>D41</f>
        <v>4400</v>
      </c>
      <c r="E40" s="22">
        <f t="shared" si="0"/>
        <v>100</v>
      </c>
    </row>
    <row r="41" spans="1:5" ht="20.25" customHeight="1" x14ac:dyDescent="0.3">
      <c r="A41" s="25" t="s">
        <v>210</v>
      </c>
      <c r="B41" s="26" t="s">
        <v>211</v>
      </c>
      <c r="C41" s="35">
        <v>4400</v>
      </c>
      <c r="D41" s="35">
        <v>4400</v>
      </c>
      <c r="E41" s="28">
        <f t="shared" si="0"/>
        <v>100</v>
      </c>
    </row>
    <row r="42" spans="1:5" s="23" customFormat="1" ht="24.75" customHeight="1" x14ac:dyDescent="0.3">
      <c r="A42" s="19" t="s">
        <v>212</v>
      </c>
      <c r="B42" s="24" t="s">
        <v>213</v>
      </c>
      <c r="C42" s="21">
        <f>C43+C44+C49</f>
        <v>117966.6</v>
      </c>
      <c r="D42" s="21">
        <f>D43+D44+D49</f>
        <v>134944.54999999999</v>
      </c>
      <c r="E42" s="22">
        <f t="shared" si="0"/>
        <v>114.39216693538678</v>
      </c>
    </row>
    <row r="43" spans="1:5" ht="30.75" hidden="1" customHeight="1" x14ac:dyDescent="0.3">
      <c r="A43" s="25" t="s">
        <v>214</v>
      </c>
      <c r="B43" s="37" t="s">
        <v>215</v>
      </c>
      <c r="C43" s="35"/>
      <c r="D43" s="35"/>
      <c r="E43" s="28"/>
    </row>
    <row r="44" spans="1:5" ht="27.75" hidden="1" customHeight="1" x14ac:dyDescent="0.3">
      <c r="A44" s="25" t="s">
        <v>216</v>
      </c>
      <c r="B44" s="37" t="s">
        <v>217</v>
      </c>
      <c r="C44" s="35">
        <f>SUM(C45:C48)</f>
        <v>1761</v>
      </c>
      <c r="D44" s="35">
        <f>SUM(D45:D48)</f>
        <v>4852.8999999999996</v>
      </c>
      <c r="E44" s="28">
        <f t="shared" si="0"/>
        <v>275.57637705848947</v>
      </c>
    </row>
    <row r="45" spans="1:5" s="32" customFormat="1" ht="27.75" hidden="1" customHeight="1" x14ac:dyDescent="0.3">
      <c r="A45" s="29" t="s">
        <v>216</v>
      </c>
      <c r="B45" s="30" t="s">
        <v>218</v>
      </c>
      <c r="C45" s="27">
        <v>550.79999999999995</v>
      </c>
      <c r="D45" s="27">
        <v>0</v>
      </c>
      <c r="E45" s="31">
        <f t="shared" si="0"/>
        <v>0</v>
      </c>
    </row>
    <row r="46" spans="1:5" s="32" customFormat="1" ht="20.25" hidden="1" customHeight="1" x14ac:dyDescent="0.3">
      <c r="A46" s="29" t="s">
        <v>216</v>
      </c>
      <c r="B46" s="30" t="s">
        <v>219</v>
      </c>
      <c r="C46" s="27">
        <v>734.3</v>
      </c>
      <c r="D46" s="27">
        <v>4366.8999999999996</v>
      </c>
      <c r="E46" s="31">
        <f t="shared" si="0"/>
        <v>594.70243769576462</v>
      </c>
    </row>
    <row r="47" spans="1:5" s="32" customFormat="1" ht="20.25" hidden="1" customHeight="1" x14ac:dyDescent="0.3">
      <c r="A47" s="29" t="s">
        <v>216</v>
      </c>
      <c r="B47" s="30" t="s">
        <v>220</v>
      </c>
      <c r="C47" s="27">
        <v>475.9</v>
      </c>
      <c r="D47" s="27">
        <v>475.9</v>
      </c>
      <c r="E47" s="31">
        <f t="shared" si="0"/>
        <v>100</v>
      </c>
    </row>
    <row r="48" spans="1:5" s="32" customFormat="1" ht="30" hidden="1" customHeight="1" x14ac:dyDescent="0.3">
      <c r="A48" s="29" t="s">
        <v>216</v>
      </c>
      <c r="B48" s="30" t="s">
        <v>221</v>
      </c>
      <c r="C48" s="27"/>
      <c r="D48" s="27">
        <v>10.1</v>
      </c>
      <c r="E48" s="31"/>
    </row>
    <row r="49" spans="1:5" ht="23.25" hidden="1" customHeight="1" x14ac:dyDescent="0.3">
      <c r="A49" s="25" t="s">
        <v>222</v>
      </c>
      <c r="B49" s="26" t="s">
        <v>223</v>
      </c>
      <c r="C49" s="35">
        <f>C50+C53+C56</f>
        <v>116205.6</v>
      </c>
      <c r="D49" s="35">
        <f>D50+D53+D56</f>
        <v>130091.65</v>
      </c>
      <c r="E49" s="28">
        <f>D49/C49*100</f>
        <v>111.94955320569748</v>
      </c>
    </row>
    <row r="50" spans="1:5" ht="23.25" hidden="1" customHeight="1" x14ac:dyDescent="0.3">
      <c r="A50" s="25" t="s">
        <v>222</v>
      </c>
      <c r="B50" s="26" t="s">
        <v>223</v>
      </c>
      <c r="C50" s="35">
        <f>SUM(C51:C52)</f>
        <v>6236.4</v>
      </c>
      <c r="D50" s="35">
        <f>SUM(D51:D52)</f>
        <v>24757</v>
      </c>
      <c r="E50" s="28">
        <f t="shared" si="0"/>
        <v>396.97581938297736</v>
      </c>
    </row>
    <row r="51" spans="1:5" s="32" customFormat="1" ht="20.25" hidden="1" customHeight="1" x14ac:dyDescent="0.3">
      <c r="A51" s="29" t="s">
        <v>222</v>
      </c>
      <c r="B51" s="30" t="s">
        <v>224</v>
      </c>
      <c r="C51" s="27">
        <v>6236.4</v>
      </c>
      <c r="D51" s="27">
        <v>7174.9</v>
      </c>
      <c r="E51" s="31">
        <f t="shared" si="0"/>
        <v>115.04874607145148</v>
      </c>
    </row>
    <row r="52" spans="1:5" s="32" customFormat="1" ht="20.25" hidden="1" customHeight="1" x14ac:dyDescent="0.3">
      <c r="A52" s="29" t="s">
        <v>222</v>
      </c>
      <c r="B52" s="30" t="s">
        <v>225</v>
      </c>
      <c r="C52" s="27">
        <v>0</v>
      </c>
      <c r="D52" s="27">
        <v>17582.099999999999</v>
      </c>
      <c r="E52" s="31"/>
    </row>
    <row r="53" spans="1:5" ht="27.75" hidden="1" customHeight="1" x14ac:dyDescent="0.3">
      <c r="A53" s="25" t="s">
        <v>226</v>
      </c>
      <c r="B53" s="26" t="s">
        <v>227</v>
      </c>
      <c r="C53" s="35">
        <f>C54+C55</f>
        <v>1239.9000000000001</v>
      </c>
      <c r="D53" s="35">
        <f>D54+D55</f>
        <v>1246.6500000000001</v>
      </c>
      <c r="E53" s="28">
        <f t="shared" si="0"/>
        <v>100.54439874183403</v>
      </c>
    </row>
    <row r="54" spans="1:5" s="32" customFormat="1" ht="21" hidden="1" customHeight="1" x14ac:dyDescent="0.3">
      <c r="A54" s="29" t="s">
        <v>226</v>
      </c>
      <c r="B54" s="30" t="s">
        <v>228</v>
      </c>
      <c r="C54" s="27">
        <v>587.6</v>
      </c>
      <c r="D54" s="27">
        <v>633.9</v>
      </c>
      <c r="E54" s="31">
        <f t="shared" si="0"/>
        <v>107.8795098706603</v>
      </c>
    </row>
    <row r="55" spans="1:5" s="32" customFormat="1" ht="33" hidden="1" customHeight="1" x14ac:dyDescent="0.3">
      <c r="A55" s="29" t="s">
        <v>226</v>
      </c>
      <c r="B55" s="30" t="s">
        <v>229</v>
      </c>
      <c r="C55" s="27">
        <v>652.29999999999995</v>
      </c>
      <c r="D55" s="27">
        <f>466.42+146.33</f>
        <v>612.75</v>
      </c>
      <c r="E55" s="31">
        <f t="shared" si="0"/>
        <v>93.936838877816967</v>
      </c>
    </row>
    <row r="56" spans="1:5" ht="21.75" hidden="1" customHeight="1" x14ac:dyDescent="0.3">
      <c r="A56" s="25" t="s">
        <v>230</v>
      </c>
      <c r="B56" s="26" t="s">
        <v>231</v>
      </c>
      <c r="C56" s="35">
        <f>C57</f>
        <v>108729.3</v>
      </c>
      <c r="D56" s="35">
        <f>D57</f>
        <v>104088</v>
      </c>
      <c r="E56" s="28">
        <f t="shared" si="0"/>
        <v>95.731325410905797</v>
      </c>
    </row>
    <row r="57" spans="1:5" s="32" customFormat="1" ht="21" hidden="1" customHeight="1" x14ac:dyDescent="0.3">
      <c r="A57" s="29" t="s">
        <v>230</v>
      </c>
      <c r="B57" s="30" t="s">
        <v>232</v>
      </c>
      <c r="C57" s="27">
        <v>108729.3</v>
      </c>
      <c r="D57" s="27">
        <v>104088</v>
      </c>
      <c r="E57" s="31">
        <f t="shared" si="0"/>
        <v>95.731325410905797</v>
      </c>
    </row>
    <row r="58" spans="1:5" s="23" customFormat="1" ht="21" customHeight="1" x14ac:dyDescent="0.3">
      <c r="A58" s="19" t="s">
        <v>233</v>
      </c>
      <c r="B58" s="24" t="s">
        <v>234</v>
      </c>
      <c r="C58" s="21">
        <f>C59+C60+C61+C62+C63</f>
        <v>52101.8</v>
      </c>
      <c r="D58" s="21">
        <f>D59+D60+D61+D62+D63</f>
        <v>76268.2</v>
      </c>
      <c r="E58" s="22">
        <f t="shared" si="0"/>
        <v>146.38304242847656</v>
      </c>
    </row>
    <row r="59" spans="1:5" ht="21.75" customHeight="1" x14ac:dyDescent="0.3">
      <c r="A59" s="25" t="s">
        <v>235</v>
      </c>
      <c r="B59" s="36" t="s">
        <v>236</v>
      </c>
      <c r="C59" s="35">
        <v>0</v>
      </c>
      <c r="D59" s="35">
        <v>29.7</v>
      </c>
      <c r="E59" s="28"/>
    </row>
    <row r="60" spans="1:5" ht="51.75" customHeight="1" x14ac:dyDescent="0.3">
      <c r="A60" s="25" t="s">
        <v>237</v>
      </c>
      <c r="B60" s="36" t="s">
        <v>238</v>
      </c>
      <c r="C60" s="35">
        <v>0</v>
      </c>
      <c r="D60" s="35">
        <v>10.5</v>
      </c>
      <c r="E60" s="28"/>
    </row>
    <row r="61" spans="1:5" ht="51.75" customHeight="1" x14ac:dyDescent="0.3">
      <c r="A61" s="25" t="s">
        <v>239</v>
      </c>
      <c r="B61" s="36" t="s">
        <v>240</v>
      </c>
      <c r="C61" s="35">
        <v>19101.8</v>
      </c>
      <c r="D61" s="35">
        <v>42828</v>
      </c>
      <c r="E61" s="28">
        <f t="shared" si="0"/>
        <v>224.2092368258489</v>
      </c>
    </row>
    <row r="62" spans="1:5" ht="31.5" customHeight="1" x14ac:dyDescent="0.3">
      <c r="A62" s="25" t="s">
        <v>241</v>
      </c>
      <c r="B62" s="26" t="s">
        <v>242</v>
      </c>
      <c r="C62" s="35">
        <v>5000</v>
      </c>
      <c r="D62" s="35">
        <v>5400</v>
      </c>
      <c r="E62" s="28">
        <f t="shared" si="0"/>
        <v>108</v>
      </c>
    </row>
    <row r="63" spans="1:5" ht="51.75" customHeight="1" x14ac:dyDescent="0.3">
      <c r="A63" s="25" t="s">
        <v>243</v>
      </c>
      <c r="B63" s="26" t="s">
        <v>244</v>
      </c>
      <c r="C63" s="35">
        <v>28000</v>
      </c>
      <c r="D63" s="35">
        <v>28000</v>
      </c>
      <c r="E63" s="28">
        <f t="shared" si="0"/>
        <v>100</v>
      </c>
    </row>
    <row r="64" spans="1:5" s="23" customFormat="1" ht="21" customHeight="1" x14ac:dyDescent="0.3">
      <c r="A64" s="19" t="s">
        <v>245</v>
      </c>
      <c r="B64" s="24" t="s">
        <v>246</v>
      </c>
      <c r="C64" s="21">
        <v>14780</v>
      </c>
      <c r="D64" s="21">
        <v>16500</v>
      </c>
      <c r="E64" s="22">
        <f t="shared" si="0"/>
        <v>111.63734776725305</v>
      </c>
    </row>
    <row r="65" spans="1:5" s="23" customFormat="1" ht="21" customHeight="1" x14ac:dyDescent="0.3">
      <c r="A65" s="19" t="s">
        <v>247</v>
      </c>
      <c r="B65" s="24" t="s">
        <v>248</v>
      </c>
      <c r="C65" s="21">
        <f>C66+C67</f>
        <v>4770.3999999999996</v>
      </c>
      <c r="D65" s="21">
        <f>D66+D67</f>
        <v>6262</v>
      </c>
      <c r="E65" s="22">
        <f t="shared" si="0"/>
        <v>131.26781821230924</v>
      </c>
    </row>
    <row r="66" spans="1:5" ht="21.75" hidden="1" customHeight="1" x14ac:dyDescent="0.3">
      <c r="A66" s="25" t="s">
        <v>249</v>
      </c>
      <c r="B66" s="26" t="s">
        <v>250</v>
      </c>
      <c r="C66" s="35">
        <v>0</v>
      </c>
      <c r="D66" s="35">
        <v>0</v>
      </c>
      <c r="E66" s="28"/>
    </row>
    <row r="67" spans="1:5" ht="21.75" hidden="1" customHeight="1" x14ac:dyDescent="0.3">
      <c r="A67" s="25" t="s">
        <v>251</v>
      </c>
      <c r="B67" s="26" t="s">
        <v>252</v>
      </c>
      <c r="C67" s="35">
        <f>SUM(C68:C71)</f>
        <v>4770.3999999999996</v>
      </c>
      <c r="D67" s="35">
        <f>SUM(D68:D71)</f>
        <v>6262</v>
      </c>
      <c r="E67" s="28">
        <f t="shared" si="0"/>
        <v>131.26781821230924</v>
      </c>
    </row>
    <row r="68" spans="1:5" s="32" customFormat="1" ht="21.75" hidden="1" customHeight="1" x14ac:dyDescent="0.3">
      <c r="A68" s="29" t="s">
        <v>251</v>
      </c>
      <c r="B68" s="30" t="s">
        <v>253</v>
      </c>
      <c r="C68" s="27"/>
      <c r="D68" s="27">
        <v>485.5</v>
      </c>
      <c r="E68" s="31"/>
    </row>
    <row r="69" spans="1:5" s="32" customFormat="1" ht="21.75" hidden="1" customHeight="1" x14ac:dyDescent="0.3">
      <c r="A69" s="29" t="s">
        <v>254</v>
      </c>
      <c r="B69" s="30" t="s">
        <v>255</v>
      </c>
      <c r="C69" s="27">
        <v>3000</v>
      </c>
      <c r="D69" s="39">
        <v>3600</v>
      </c>
      <c r="E69" s="31">
        <f t="shared" si="0"/>
        <v>120</v>
      </c>
    </row>
    <row r="70" spans="1:5" s="32" customFormat="1" ht="37.5" hidden="1" customHeight="1" x14ac:dyDescent="0.3">
      <c r="A70" s="29" t="s">
        <v>256</v>
      </c>
      <c r="B70" s="30" t="s">
        <v>257</v>
      </c>
      <c r="C70" s="27">
        <v>1770.4</v>
      </c>
      <c r="D70" s="27">
        <v>1700.4</v>
      </c>
      <c r="E70" s="31">
        <f t="shared" si="0"/>
        <v>96.04609127880704</v>
      </c>
    </row>
    <row r="71" spans="1:5" s="32" customFormat="1" ht="29.25" hidden="1" customHeight="1" x14ac:dyDescent="0.3">
      <c r="A71" s="29" t="s">
        <v>258</v>
      </c>
      <c r="B71" s="30" t="s">
        <v>259</v>
      </c>
      <c r="C71" s="27"/>
      <c r="D71" s="27">
        <v>476.1</v>
      </c>
      <c r="E71" s="31"/>
    </row>
    <row r="72" spans="1:5" s="23" customFormat="1" ht="22.5" customHeight="1" x14ac:dyDescent="0.3">
      <c r="A72" s="19" t="s">
        <v>260</v>
      </c>
      <c r="B72" s="20" t="s">
        <v>261</v>
      </c>
      <c r="C72" s="21">
        <f>C74+C76+C148+C175+C181+C182+C183</f>
        <v>3266472.97536</v>
      </c>
      <c r="D72" s="21">
        <f>D74+D76+D148+D175+D181+D182+D183</f>
        <v>3255731.05852</v>
      </c>
      <c r="E72" s="22">
        <f t="shared" si="0"/>
        <v>99.671146312214134</v>
      </c>
    </row>
    <row r="73" spans="1:5" s="23" customFormat="1" ht="27.75" customHeight="1" x14ac:dyDescent="0.3">
      <c r="A73" s="40" t="s">
        <v>262</v>
      </c>
      <c r="B73" s="20" t="s">
        <v>263</v>
      </c>
      <c r="C73" s="21">
        <f>C74+C76+C148+C175</f>
        <v>3266472.97536</v>
      </c>
      <c r="D73" s="21">
        <f>D74+D76+D148+D175</f>
        <v>3266472.97536</v>
      </c>
      <c r="E73" s="22">
        <f t="shared" si="0"/>
        <v>100</v>
      </c>
    </row>
    <row r="74" spans="1:5" s="23" customFormat="1" ht="22.5" customHeight="1" x14ac:dyDescent="0.3">
      <c r="A74" s="40" t="s">
        <v>264</v>
      </c>
      <c r="B74" s="24" t="s">
        <v>265</v>
      </c>
      <c r="C74" s="41">
        <f>C75</f>
        <v>239104</v>
      </c>
      <c r="D74" s="41">
        <f>D75</f>
        <v>239104</v>
      </c>
      <c r="E74" s="22">
        <f t="shared" si="0"/>
        <v>100</v>
      </c>
    </row>
    <row r="75" spans="1:5" ht="22.5" customHeight="1" x14ac:dyDescent="0.3">
      <c r="A75" s="25" t="s">
        <v>266</v>
      </c>
      <c r="B75" s="42" t="s">
        <v>267</v>
      </c>
      <c r="C75" s="43">
        <v>239104</v>
      </c>
      <c r="D75" s="43">
        <v>239104</v>
      </c>
      <c r="E75" s="28">
        <f t="shared" si="0"/>
        <v>100</v>
      </c>
    </row>
    <row r="76" spans="1:5" s="23" customFormat="1" ht="28.5" customHeight="1" x14ac:dyDescent="0.3">
      <c r="A76" s="19" t="s">
        <v>268</v>
      </c>
      <c r="B76" s="24" t="s">
        <v>269</v>
      </c>
      <c r="C76" s="21">
        <f>C77+C78+C79+C81+C85+C86+C90+C91+C92+C95+C97+C102</f>
        <v>1156798.3753599999</v>
      </c>
      <c r="D76" s="21">
        <f>D77+D78+D79+D81+D85+D86+D90+D91+D92+D95+D97+D102</f>
        <v>1156798.3753599999</v>
      </c>
      <c r="E76" s="22">
        <f t="shared" si="0"/>
        <v>100</v>
      </c>
    </row>
    <row r="77" spans="1:5" ht="54" customHeight="1" x14ac:dyDescent="0.3">
      <c r="A77" s="25" t="s">
        <v>270</v>
      </c>
      <c r="B77" s="42" t="s">
        <v>271</v>
      </c>
      <c r="C77" s="43">
        <v>109578</v>
      </c>
      <c r="D77" s="43">
        <v>109578</v>
      </c>
      <c r="E77" s="28">
        <f t="shared" ref="E77:E162" si="1">D77/C77*100</f>
        <v>100</v>
      </c>
    </row>
    <row r="78" spans="1:5" ht="54" customHeight="1" x14ac:dyDescent="0.3">
      <c r="A78" s="25" t="s">
        <v>272</v>
      </c>
      <c r="B78" s="42" t="s">
        <v>273</v>
      </c>
      <c r="C78" s="43">
        <v>148171.28863999998</v>
      </c>
      <c r="D78" s="43">
        <v>148171.28863999998</v>
      </c>
      <c r="E78" s="28">
        <f t="shared" si="1"/>
        <v>100</v>
      </c>
    </row>
    <row r="79" spans="1:5" ht="30.75" hidden="1" customHeight="1" x14ac:dyDescent="0.3">
      <c r="A79" s="25" t="s">
        <v>274</v>
      </c>
      <c r="B79" s="42" t="s">
        <v>275</v>
      </c>
      <c r="C79" s="43"/>
      <c r="D79" s="43"/>
      <c r="E79" s="28"/>
    </row>
    <row r="80" spans="1:5" s="32" customFormat="1" ht="30.75" hidden="1" customHeight="1" x14ac:dyDescent="0.3">
      <c r="A80" s="29"/>
      <c r="B80" s="44" t="s">
        <v>276</v>
      </c>
      <c r="C80" s="45"/>
      <c r="D80" s="45"/>
      <c r="E80" s="31"/>
    </row>
    <row r="81" spans="1:5" ht="30.75" customHeight="1" x14ac:dyDescent="0.3">
      <c r="A81" s="25" t="s">
        <v>277</v>
      </c>
      <c r="B81" s="42" t="s">
        <v>278</v>
      </c>
      <c r="C81" s="43">
        <f>2578.54</f>
        <v>2578.54</v>
      </c>
      <c r="D81" s="43">
        <f>2578.54</f>
        <v>2578.54</v>
      </c>
      <c r="E81" s="28">
        <f t="shared" si="1"/>
        <v>100</v>
      </c>
    </row>
    <row r="82" spans="1:5" s="32" customFormat="1" ht="39.75" hidden="1" customHeight="1" x14ac:dyDescent="0.3">
      <c r="A82" s="29"/>
      <c r="B82" s="44" t="s">
        <v>279</v>
      </c>
      <c r="C82" s="45"/>
      <c r="D82" s="45"/>
      <c r="E82" s="31"/>
    </row>
    <row r="83" spans="1:5" s="32" customFormat="1" ht="39.75" hidden="1" customHeight="1" x14ac:dyDescent="0.3">
      <c r="A83" s="29"/>
      <c r="B83" s="44" t="s">
        <v>280</v>
      </c>
      <c r="C83" s="45"/>
      <c r="D83" s="45"/>
      <c r="E83" s="31"/>
    </row>
    <row r="84" spans="1:5" s="32" customFormat="1" ht="30.75" hidden="1" customHeight="1" x14ac:dyDescent="0.3">
      <c r="A84" s="29"/>
      <c r="B84" s="44"/>
      <c r="C84" s="45"/>
      <c r="D84" s="45"/>
      <c r="E84" s="31"/>
    </row>
    <row r="85" spans="1:5" ht="30.75" customHeight="1" x14ac:dyDescent="0.3">
      <c r="A85" s="25" t="s">
        <v>281</v>
      </c>
      <c r="B85" s="42" t="s">
        <v>282</v>
      </c>
      <c r="C85" s="43">
        <v>2773.0333300000002</v>
      </c>
      <c r="D85" s="43">
        <v>2773.0333300000002</v>
      </c>
      <c r="E85" s="28">
        <f t="shared" si="1"/>
        <v>100</v>
      </c>
    </row>
    <row r="86" spans="1:5" ht="30.75" customHeight="1" x14ac:dyDescent="0.3">
      <c r="A86" s="25" t="s">
        <v>283</v>
      </c>
      <c r="B86" s="42" t="s">
        <v>284</v>
      </c>
      <c r="C86" s="43">
        <v>3210.2233900000001</v>
      </c>
      <c r="D86" s="43">
        <v>3210.2233900000001</v>
      </c>
      <c r="E86" s="28">
        <f t="shared" si="1"/>
        <v>100</v>
      </c>
    </row>
    <row r="87" spans="1:5" ht="30.75" hidden="1" customHeight="1" x14ac:dyDescent="0.3">
      <c r="A87" s="25" t="s">
        <v>285</v>
      </c>
      <c r="B87" s="42" t="s">
        <v>286</v>
      </c>
      <c r="C87" s="43"/>
      <c r="D87" s="43"/>
      <c r="E87" s="28"/>
    </row>
    <row r="88" spans="1:5" s="32" customFormat="1" ht="30.75" hidden="1" customHeight="1" x14ac:dyDescent="0.3">
      <c r="A88" s="29"/>
      <c r="B88" s="44" t="s">
        <v>287</v>
      </c>
      <c r="C88" s="45"/>
      <c r="D88" s="45"/>
      <c r="E88" s="31"/>
    </row>
    <row r="89" spans="1:5" s="32" customFormat="1" ht="56.25" hidden="1" customHeight="1" x14ac:dyDescent="0.3">
      <c r="A89" s="29"/>
      <c r="B89" s="44" t="s">
        <v>288</v>
      </c>
      <c r="C89" s="45"/>
      <c r="D89" s="45"/>
      <c r="E89" s="31"/>
    </row>
    <row r="90" spans="1:5" ht="30.75" hidden="1" customHeight="1" x14ac:dyDescent="0.3">
      <c r="A90" s="25" t="s">
        <v>289</v>
      </c>
      <c r="B90" s="42" t="s">
        <v>290</v>
      </c>
      <c r="C90" s="43"/>
      <c r="D90" s="43"/>
      <c r="E90" s="28"/>
    </row>
    <row r="91" spans="1:5" ht="26.25" customHeight="1" x14ac:dyDescent="0.3">
      <c r="A91" s="25" t="s">
        <v>291</v>
      </c>
      <c r="B91" s="42" t="s">
        <v>292</v>
      </c>
      <c r="C91" s="43">
        <v>4746.8999999999996</v>
      </c>
      <c r="D91" s="43">
        <v>4746.8999999999996</v>
      </c>
      <c r="E91" s="28">
        <f t="shared" si="1"/>
        <v>100</v>
      </c>
    </row>
    <row r="92" spans="1:5" s="32" customFormat="1" ht="32.25" customHeight="1" x14ac:dyDescent="0.3">
      <c r="A92" s="25" t="s">
        <v>293</v>
      </c>
      <c r="B92" s="42" t="s">
        <v>294</v>
      </c>
      <c r="C92" s="43">
        <v>9629.6299999999992</v>
      </c>
      <c r="D92" s="43">
        <v>9629.6299999999992</v>
      </c>
      <c r="E92" s="28">
        <f t="shared" si="1"/>
        <v>100</v>
      </c>
    </row>
    <row r="93" spans="1:5" s="32" customFormat="1" ht="27.75" hidden="1" customHeight="1" x14ac:dyDescent="0.3">
      <c r="A93" s="29"/>
      <c r="B93" s="44" t="s">
        <v>295</v>
      </c>
      <c r="C93" s="45"/>
      <c r="D93" s="45"/>
      <c r="E93" s="31"/>
    </row>
    <row r="94" spans="1:5" s="32" customFormat="1" ht="30.75" hidden="1" customHeight="1" x14ac:dyDescent="0.3">
      <c r="A94" s="29"/>
      <c r="B94" s="44"/>
      <c r="C94" s="45"/>
      <c r="D94" s="45"/>
      <c r="E94" s="31"/>
    </row>
    <row r="95" spans="1:5" s="32" customFormat="1" ht="26.25" customHeight="1" x14ac:dyDescent="0.3">
      <c r="A95" s="25" t="s">
        <v>296</v>
      </c>
      <c r="B95" s="42" t="s">
        <v>297</v>
      </c>
      <c r="C95" s="43">
        <v>8569</v>
      </c>
      <c r="D95" s="43">
        <v>8569</v>
      </c>
      <c r="E95" s="28">
        <f t="shared" si="1"/>
        <v>100</v>
      </c>
    </row>
    <row r="96" spans="1:5" s="32" customFormat="1" ht="26.25" hidden="1" customHeight="1" x14ac:dyDescent="0.3">
      <c r="A96" s="29"/>
      <c r="B96" s="44" t="s">
        <v>298</v>
      </c>
      <c r="C96" s="45"/>
      <c r="D96" s="45"/>
      <c r="E96" s="31"/>
    </row>
    <row r="97" spans="1:5" s="32" customFormat="1" ht="26.25" customHeight="1" x14ac:dyDescent="0.3">
      <c r="A97" s="25" t="s">
        <v>299</v>
      </c>
      <c r="B97" s="42" t="s">
        <v>300</v>
      </c>
      <c r="C97" s="43">
        <f>SUM(C98:C100)</f>
        <v>475181.17</v>
      </c>
      <c r="D97" s="43">
        <f>SUM(D98:D100)</f>
        <v>475181.17</v>
      </c>
      <c r="E97" s="28">
        <f t="shared" si="1"/>
        <v>100</v>
      </c>
    </row>
    <row r="98" spans="1:5" s="32" customFormat="1" ht="26.25" hidden="1" customHeight="1" x14ac:dyDescent="0.3">
      <c r="A98" s="29" t="s">
        <v>301</v>
      </c>
      <c r="B98" s="44" t="s">
        <v>302</v>
      </c>
      <c r="C98" s="45">
        <v>324486.67</v>
      </c>
      <c r="D98" s="45">
        <v>324486.67</v>
      </c>
      <c r="E98" s="31">
        <f t="shared" si="1"/>
        <v>100</v>
      </c>
    </row>
    <row r="99" spans="1:5" s="32" customFormat="1" ht="26.25" hidden="1" customHeight="1" x14ac:dyDescent="0.3">
      <c r="A99" s="29" t="s">
        <v>303</v>
      </c>
      <c r="B99" s="44" t="s">
        <v>302</v>
      </c>
      <c r="C99" s="45">
        <v>10451</v>
      </c>
      <c r="D99" s="45">
        <v>10451</v>
      </c>
      <c r="E99" s="31">
        <f t="shared" si="1"/>
        <v>100</v>
      </c>
    </row>
    <row r="100" spans="1:5" s="32" customFormat="1" ht="26.25" hidden="1" customHeight="1" x14ac:dyDescent="0.3">
      <c r="A100" s="29" t="s">
        <v>304</v>
      </c>
      <c r="B100" s="44" t="s">
        <v>302</v>
      </c>
      <c r="C100" s="45">
        <v>140243.5</v>
      </c>
      <c r="D100" s="45">
        <v>140243.5</v>
      </c>
      <c r="E100" s="31">
        <f t="shared" si="1"/>
        <v>100</v>
      </c>
    </row>
    <row r="101" spans="1:5" s="32" customFormat="1" ht="26.25" hidden="1" customHeight="1" x14ac:dyDescent="0.3">
      <c r="A101" s="29" t="s">
        <v>305</v>
      </c>
      <c r="B101" s="44" t="s">
        <v>302</v>
      </c>
      <c r="C101" s="45"/>
      <c r="D101" s="45"/>
      <c r="E101" s="31"/>
    </row>
    <row r="102" spans="1:5" s="32" customFormat="1" ht="26.25" customHeight="1" x14ac:dyDescent="0.3">
      <c r="A102" s="25" t="s">
        <v>306</v>
      </c>
      <c r="B102" s="42" t="s">
        <v>307</v>
      </c>
      <c r="C102" s="43">
        <f>SUM(C103:C147)</f>
        <v>392360.58999999997</v>
      </c>
      <c r="D102" s="43">
        <f>SUM(D103:D147)</f>
        <v>392360.58999999997</v>
      </c>
      <c r="E102" s="28">
        <f t="shared" si="1"/>
        <v>100</v>
      </c>
    </row>
    <row r="103" spans="1:5" s="32" customFormat="1" ht="43.5" customHeight="1" x14ac:dyDescent="0.3">
      <c r="A103" s="29"/>
      <c r="B103" s="46" t="s">
        <v>308</v>
      </c>
      <c r="C103" s="47">
        <f>43196</f>
        <v>43196</v>
      </c>
      <c r="D103" s="47">
        <f>43196</f>
        <v>43196</v>
      </c>
      <c r="E103" s="31">
        <f t="shared" si="1"/>
        <v>100</v>
      </c>
    </row>
    <row r="104" spans="1:5" s="32" customFormat="1" ht="30.75" hidden="1" customHeight="1" x14ac:dyDescent="0.3">
      <c r="A104" s="29"/>
      <c r="B104" s="46" t="s">
        <v>309</v>
      </c>
      <c r="C104" s="47"/>
      <c r="D104" s="47"/>
      <c r="E104" s="31"/>
    </row>
    <row r="105" spans="1:5" s="32" customFormat="1" ht="30.75" hidden="1" customHeight="1" x14ac:dyDescent="0.3">
      <c r="A105" s="29"/>
      <c r="B105" s="46" t="s">
        <v>310</v>
      </c>
      <c r="C105" s="47"/>
      <c r="D105" s="47"/>
      <c r="E105" s="31"/>
    </row>
    <row r="106" spans="1:5" s="32" customFormat="1" ht="43.5" customHeight="1" x14ac:dyDescent="0.3">
      <c r="A106" s="29"/>
      <c r="B106" s="46" t="s">
        <v>311</v>
      </c>
      <c r="C106" s="47">
        <v>11149.9</v>
      </c>
      <c r="D106" s="47">
        <v>11149.9</v>
      </c>
      <c r="E106" s="31">
        <f t="shared" si="1"/>
        <v>100</v>
      </c>
    </row>
    <row r="107" spans="1:5" s="32" customFormat="1" ht="43.5" customHeight="1" x14ac:dyDescent="0.3">
      <c r="A107" s="29"/>
      <c r="B107" s="46" t="s">
        <v>312</v>
      </c>
      <c r="C107" s="47">
        <v>1607</v>
      </c>
      <c r="D107" s="47">
        <v>1607</v>
      </c>
      <c r="E107" s="31">
        <f t="shared" si="1"/>
        <v>100</v>
      </c>
    </row>
    <row r="108" spans="1:5" s="32" customFormat="1" ht="43.5" customHeight="1" x14ac:dyDescent="0.3">
      <c r="A108" s="29"/>
      <c r="B108" s="46" t="s">
        <v>313</v>
      </c>
      <c r="C108" s="47">
        <v>9203</v>
      </c>
      <c r="D108" s="47">
        <v>9203</v>
      </c>
      <c r="E108" s="31">
        <f t="shared" si="1"/>
        <v>100</v>
      </c>
    </row>
    <row r="109" spans="1:5" s="32" customFormat="1" ht="43.5" hidden="1" customHeight="1" x14ac:dyDescent="0.3">
      <c r="A109" s="29"/>
      <c r="B109" s="46" t="s">
        <v>314</v>
      </c>
      <c r="C109" s="47"/>
      <c r="D109" s="47"/>
      <c r="E109" s="31"/>
    </row>
    <row r="110" spans="1:5" s="32" customFormat="1" ht="33" customHeight="1" x14ac:dyDescent="0.3">
      <c r="A110" s="29"/>
      <c r="B110" s="46" t="s">
        <v>315</v>
      </c>
      <c r="C110" s="47">
        <v>27470</v>
      </c>
      <c r="D110" s="47">
        <v>27470</v>
      </c>
      <c r="E110" s="31">
        <f t="shared" si="1"/>
        <v>100</v>
      </c>
    </row>
    <row r="111" spans="1:5" s="32" customFormat="1" ht="53.25" hidden="1" customHeight="1" x14ac:dyDescent="0.3">
      <c r="A111" s="29"/>
      <c r="B111" s="46" t="s">
        <v>316</v>
      </c>
      <c r="C111" s="47"/>
      <c r="D111" s="47"/>
      <c r="E111" s="31"/>
    </row>
    <row r="112" spans="1:5" s="32" customFormat="1" ht="27.75" hidden="1" customHeight="1" x14ac:dyDescent="0.3">
      <c r="A112" s="29"/>
      <c r="B112" s="46" t="s">
        <v>317</v>
      </c>
      <c r="C112" s="47"/>
      <c r="D112" s="47"/>
      <c r="E112" s="31"/>
    </row>
    <row r="113" spans="1:5" s="32" customFormat="1" ht="51.75" hidden="1" customHeight="1" x14ac:dyDescent="0.3">
      <c r="A113" s="29"/>
      <c r="B113" s="46" t="s">
        <v>318</v>
      </c>
      <c r="C113" s="47">
        <f>229-229</f>
        <v>0</v>
      </c>
      <c r="D113" s="47">
        <f>229-229</f>
        <v>0</v>
      </c>
      <c r="E113" s="31"/>
    </row>
    <row r="114" spans="1:5" s="32" customFormat="1" ht="22.5" hidden="1" customHeight="1" x14ac:dyDescent="0.3">
      <c r="A114" s="29"/>
      <c r="B114" s="46" t="s">
        <v>319</v>
      </c>
      <c r="C114" s="47">
        <f>1536-1536</f>
        <v>0</v>
      </c>
      <c r="D114" s="47">
        <f>1536-1536</f>
        <v>0</v>
      </c>
      <c r="E114" s="31"/>
    </row>
    <row r="115" spans="1:5" s="32" customFormat="1" ht="22.5" customHeight="1" x14ac:dyDescent="0.3">
      <c r="A115" s="29"/>
      <c r="B115" s="46" t="s">
        <v>320</v>
      </c>
      <c r="C115" s="47">
        <v>8949</v>
      </c>
      <c r="D115" s="47">
        <v>8949</v>
      </c>
      <c r="E115" s="31">
        <f t="shared" si="1"/>
        <v>100</v>
      </c>
    </row>
    <row r="116" spans="1:5" s="32" customFormat="1" ht="31.5" customHeight="1" x14ac:dyDescent="0.3">
      <c r="A116" s="29"/>
      <c r="B116" s="46" t="s">
        <v>321</v>
      </c>
      <c r="C116" s="47">
        <v>2083</v>
      </c>
      <c r="D116" s="47">
        <v>2083</v>
      </c>
      <c r="E116" s="31">
        <f t="shared" si="1"/>
        <v>100</v>
      </c>
    </row>
    <row r="117" spans="1:5" s="32" customFormat="1" ht="24.75" customHeight="1" x14ac:dyDescent="0.3">
      <c r="A117" s="29"/>
      <c r="B117" s="46" t="s">
        <v>322</v>
      </c>
      <c r="C117" s="47">
        <v>6113</v>
      </c>
      <c r="D117" s="47">
        <v>6113</v>
      </c>
      <c r="E117" s="31">
        <f t="shared" si="1"/>
        <v>100</v>
      </c>
    </row>
    <row r="118" spans="1:5" s="32" customFormat="1" ht="39" customHeight="1" x14ac:dyDescent="0.3">
      <c r="A118" s="29"/>
      <c r="B118" s="46" t="s">
        <v>323</v>
      </c>
      <c r="C118" s="47">
        <v>55274.93</v>
      </c>
      <c r="D118" s="47">
        <v>55274.93</v>
      </c>
      <c r="E118" s="31">
        <f t="shared" si="1"/>
        <v>100</v>
      </c>
    </row>
    <row r="119" spans="1:5" s="32" customFormat="1" ht="31.5" customHeight="1" x14ac:dyDescent="0.3">
      <c r="A119" s="29"/>
      <c r="B119" s="46" t="s">
        <v>324</v>
      </c>
      <c r="C119" s="47">
        <v>7372.8</v>
      </c>
      <c r="D119" s="47">
        <v>7372.8</v>
      </c>
      <c r="E119" s="31">
        <f t="shared" si="1"/>
        <v>100</v>
      </c>
    </row>
    <row r="120" spans="1:5" s="32" customFormat="1" ht="31.5" customHeight="1" x14ac:dyDescent="0.3">
      <c r="A120" s="29"/>
      <c r="B120" s="46" t="s">
        <v>325</v>
      </c>
      <c r="C120" s="47">
        <v>16087</v>
      </c>
      <c r="D120" s="47">
        <v>16087</v>
      </c>
      <c r="E120" s="31">
        <f t="shared" si="1"/>
        <v>100</v>
      </c>
    </row>
    <row r="121" spans="1:5" s="32" customFormat="1" ht="22.5" hidden="1" customHeight="1" x14ac:dyDescent="0.3">
      <c r="A121" s="29"/>
      <c r="B121" s="46" t="s">
        <v>326</v>
      </c>
      <c r="C121" s="47">
        <v>0</v>
      </c>
      <c r="D121" s="47">
        <v>0</v>
      </c>
      <c r="E121" s="31"/>
    </row>
    <row r="122" spans="1:5" s="32" customFormat="1" ht="27" customHeight="1" x14ac:dyDescent="0.3">
      <c r="A122" s="29"/>
      <c r="B122" s="46" t="s">
        <v>327</v>
      </c>
      <c r="C122" s="47">
        <v>1424</v>
      </c>
      <c r="D122" s="47">
        <v>1424</v>
      </c>
      <c r="E122" s="31">
        <f t="shared" si="1"/>
        <v>100</v>
      </c>
    </row>
    <row r="123" spans="1:5" s="32" customFormat="1" ht="31.5" customHeight="1" x14ac:dyDescent="0.3">
      <c r="A123" s="29"/>
      <c r="B123" s="46" t="s">
        <v>328</v>
      </c>
      <c r="C123" s="47">
        <v>115494</v>
      </c>
      <c r="D123" s="47">
        <v>115494</v>
      </c>
      <c r="E123" s="31">
        <f t="shared" si="1"/>
        <v>100</v>
      </c>
    </row>
    <row r="124" spans="1:5" s="32" customFormat="1" ht="22.5" customHeight="1" x14ac:dyDescent="0.3">
      <c r="A124" s="29"/>
      <c r="B124" s="46" t="s">
        <v>329</v>
      </c>
      <c r="C124" s="47">
        <v>11088.41</v>
      </c>
      <c r="D124" s="47">
        <v>11088.41</v>
      </c>
      <c r="E124" s="31">
        <f t="shared" si="1"/>
        <v>100</v>
      </c>
    </row>
    <row r="125" spans="1:5" s="32" customFormat="1" ht="43.5" customHeight="1" x14ac:dyDescent="0.3">
      <c r="A125" s="29"/>
      <c r="B125" s="46" t="s">
        <v>330</v>
      </c>
      <c r="C125" s="47">
        <v>1299</v>
      </c>
      <c r="D125" s="47">
        <v>1299</v>
      </c>
      <c r="E125" s="31">
        <f t="shared" si="1"/>
        <v>100</v>
      </c>
    </row>
    <row r="126" spans="1:5" s="32" customFormat="1" ht="33.75" hidden="1" customHeight="1" x14ac:dyDescent="0.3">
      <c r="A126" s="29"/>
      <c r="B126" s="46" t="s">
        <v>331</v>
      </c>
      <c r="C126" s="47">
        <f>3892.07-3892.07</f>
        <v>0</v>
      </c>
      <c r="D126" s="47">
        <f>3892.07-3892.07</f>
        <v>0</v>
      </c>
      <c r="E126" s="31"/>
    </row>
    <row r="127" spans="1:5" s="32" customFormat="1" ht="43.5" customHeight="1" x14ac:dyDescent="0.3">
      <c r="A127" s="29"/>
      <c r="B127" s="46" t="s">
        <v>332</v>
      </c>
      <c r="C127" s="47">
        <f>20704-1</f>
        <v>20703</v>
      </c>
      <c r="D127" s="47">
        <f>20704-1</f>
        <v>20703</v>
      </c>
      <c r="E127" s="31">
        <f t="shared" si="1"/>
        <v>100</v>
      </c>
    </row>
    <row r="128" spans="1:5" s="32" customFormat="1" ht="66" customHeight="1" x14ac:dyDescent="0.3">
      <c r="A128" s="29"/>
      <c r="B128" s="46" t="s">
        <v>333</v>
      </c>
      <c r="C128" s="47">
        <v>2583</v>
      </c>
      <c r="D128" s="47">
        <v>2583</v>
      </c>
      <c r="E128" s="31">
        <f t="shared" si="1"/>
        <v>100</v>
      </c>
    </row>
    <row r="129" spans="1:5" s="32" customFormat="1" ht="27" hidden="1" customHeight="1" x14ac:dyDescent="0.3">
      <c r="A129" s="29"/>
      <c r="B129" s="46" t="s">
        <v>334</v>
      </c>
      <c r="C129" s="47">
        <f>4118.34-4118.34</f>
        <v>0</v>
      </c>
      <c r="D129" s="47">
        <f>4118.34-4118.34</f>
        <v>0</v>
      </c>
      <c r="E129" s="31"/>
    </row>
    <row r="130" spans="1:5" s="32" customFormat="1" ht="27" hidden="1" customHeight="1" x14ac:dyDescent="0.3">
      <c r="A130" s="29"/>
      <c r="B130" s="46" t="s">
        <v>335</v>
      </c>
      <c r="C130" s="47"/>
      <c r="D130" s="47"/>
      <c r="E130" s="31"/>
    </row>
    <row r="131" spans="1:5" s="32" customFormat="1" ht="27" customHeight="1" x14ac:dyDescent="0.3">
      <c r="A131" s="29"/>
      <c r="B131" s="46" t="s">
        <v>336</v>
      </c>
      <c r="C131" s="47">
        <v>1680</v>
      </c>
      <c r="D131" s="47">
        <v>1680</v>
      </c>
      <c r="E131" s="31">
        <f t="shared" si="1"/>
        <v>100</v>
      </c>
    </row>
    <row r="132" spans="1:5" s="32" customFormat="1" ht="67.5" hidden="1" customHeight="1" x14ac:dyDescent="0.3">
      <c r="A132" s="29"/>
      <c r="B132" s="46" t="s">
        <v>337</v>
      </c>
      <c r="C132" s="47"/>
      <c r="D132" s="47"/>
      <c r="E132" s="31"/>
    </row>
    <row r="133" spans="1:5" s="32" customFormat="1" ht="26.25" hidden="1" customHeight="1" x14ac:dyDescent="0.3">
      <c r="A133" s="29"/>
      <c r="B133" s="46" t="s">
        <v>338</v>
      </c>
      <c r="C133" s="47"/>
      <c r="D133" s="47"/>
      <c r="E133" s="31"/>
    </row>
    <row r="134" spans="1:5" s="32" customFormat="1" ht="26.25" hidden="1" customHeight="1" x14ac:dyDescent="0.3">
      <c r="A134" s="29"/>
      <c r="B134" s="46" t="s">
        <v>339</v>
      </c>
      <c r="C134" s="47"/>
      <c r="D134" s="47"/>
      <c r="E134" s="31"/>
    </row>
    <row r="135" spans="1:5" s="32" customFormat="1" ht="26.25" hidden="1" customHeight="1" x14ac:dyDescent="0.3">
      <c r="A135" s="29"/>
      <c r="B135" s="46" t="s">
        <v>340</v>
      </c>
      <c r="C135" s="47"/>
      <c r="D135" s="47"/>
      <c r="E135" s="31"/>
    </row>
    <row r="136" spans="1:5" s="32" customFormat="1" ht="26.25" hidden="1" customHeight="1" x14ac:dyDescent="0.3">
      <c r="A136" s="29"/>
      <c r="B136" s="46" t="s">
        <v>341</v>
      </c>
      <c r="C136" s="47"/>
      <c r="D136" s="47"/>
      <c r="E136" s="31"/>
    </row>
    <row r="137" spans="1:5" s="32" customFormat="1" ht="39.75" customHeight="1" x14ac:dyDescent="0.3">
      <c r="A137" s="29"/>
      <c r="B137" s="46" t="s">
        <v>342</v>
      </c>
      <c r="C137" s="47">
        <v>1000</v>
      </c>
      <c r="D137" s="47">
        <v>1000</v>
      </c>
      <c r="E137" s="31">
        <f t="shared" si="1"/>
        <v>100</v>
      </c>
    </row>
    <row r="138" spans="1:5" s="32" customFormat="1" ht="41.25" customHeight="1" x14ac:dyDescent="0.3">
      <c r="A138" s="29"/>
      <c r="B138" s="46" t="s">
        <v>343</v>
      </c>
      <c r="C138" s="47">
        <v>800</v>
      </c>
      <c r="D138" s="47">
        <v>800</v>
      </c>
      <c r="E138" s="31">
        <f t="shared" si="1"/>
        <v>100</v>
      </c>
    </row>
    <row r="139" spans="1:5" s="32" customFormat="1" ht="22.5" customHeight="1" x14ac:dyDescent="0.3">
      <c r="A139" s="29"/>
      <c r="B139" s="46" t="s">
        <v>344</v>
      </c>
      <c r="C139" s="47">
        <v>11732</v>
      </c>
      <c r="D139" s="47">
        <v>11732</v>
      </c>
      <c r="E139" s="31">
        <f t="shared" si="1"/>
        <v>100</v>
      </c>
    </row>
    <row r="140" spans="1:5" s="32" customFormat="1" ht="22.5" customHeight="1" x14ac:dyDescent="0.3">
      <c r="A140" s="29"/>
      <c r="B140" s="46" t="s">
        <v>345</v>
      </c>
      <c r="C140" s="47">
        <v>509.13</v>
      </c>
      <c r="D140" s="47">
        <v>509.13</v>
      </c>
      <c r="E140" s="31">
        <f t="shared" si="1"/>
        <v>100</v>
      </c>
    </row>
    <row r="141" spans="1:5" s="32" customFormat="1" ht="31.5" customHeight="1" x14ac:dyDescent="0.3">
      <c r="A141" s="29"/>
      <c r="B141" s="46" t="s">
        <v>346</v>
      </c>
      <c r="C141" s="47">
        <v>11813.72</v>
      </c>
      <c r="D141" s="47">
        <v>11813.72</v>
      </c>
      <c r="E141" s="31">
        <f t="shared" si="1"/>
        <v>100</v>
      </c>
    </row>
    <row r="142" spans="1:5" s="32" customFormat="1" ht="30" customHeight="1" x14ac:dyDescent="0.3">
      <c r="A142" s="29"/>
      <c r="B142" s="46" t="s">
        <v>347</v>
      </c>
      <c r="C142" s="47">
        <v>19305</v>
      </c>
      <c r="D142" s="47">
        <v>19305</v>
      </c>
      <c r="E142" s="31">
        <f t="shared" si="1"/>
        <v>100</v>
      </c>
    </row>
    <row r="143" spans="1:5" s="32" customFormat="1" ht="81.75" customHeight="1" x14ac:dyDescent="0.3">
      <c r="A143" s="29"/>
      <c r="B143" s="46" t="s">
        <v>348</v>
      </c>
      <c r="C143" s="47">
        <v>4423.7</v>
      </c>
      <c r="D143" s="47">
        <v>4423.7</v>
      </c>
      <c r="E143" s="31">
        <f t="shared" si="1"/>
        <v>100</v>
      </c>
    </row>
    <row r="144" spans="1:5" s="32" customFormat="1" ht="42" hidden="1" customHeight="1" x14ac:dyDescent="0.3">
      <c r="A144" s="29"/>
      <c r="B144" s="46" t="s">
        <v>349</v>
      </c>
      <c r="C144" s="45"/>
      <c r="D144" s="45"/>
      <c r="E144" s="31"/>
    </row>
    <row r="145" spans="1:5" s="32" customFormat="1" ht="30.75" hidden="1" customHeight="1" x14ac:dyDescent="0.3">
      <c r="A145" s="29"/>
      <c r="B145" s="46" t="s">
        <v>350</v>
      </c>
      <c r="C145" s="45"/>
      <c r="D145" s="45"/>
      <c r="E145" s="31"/>
    </row>
    <row r="146" spans="1:5" s="32" customFormat="1" ht="30.75" hidden="1" customHeight="1" x14ac:dyDescent="0.3">
      <c r="A146" s="29"/>
      <c r="B146" s="46" t="s">
        <v>351</v>
      </c>
      <c r="C146" s="45"/>
      <c r="D146" s="45"/>
      <c r="E146" s="31"/>
    </row>
    <row r="147" spans="1:5" s="32" customFormat="1" ht="24" hidden="1" customHeight="1" x14ac:dyDescent="0.3">
      <c r="A147" s="29"/>
      <c r="B147" s="46" t="s">
        <v>352</v>
      </c>
      <c r="C147" s="45"/>
      <c r="D147" s="45"/>
      <c r="E147" s="31"/>
    </row>
    <row r="148" spans="1:5" s="23" customFormat="1" ht="23.25" customHeight="1" x14ac:dyDescent="0.3">
      <c r="A148" s="19" t="s">
        <v>353</v>
      </c>
      <c r="B148" s="24" t="s">
        <v>354</v>
      </c>
      <c r="C148" s="21">
        <f>C149+C152+C166+C167+C168+C169+C170</f>
        <v>1857701.6</v>
      </c>
      <c r="D148" s="21">
        <f>D149+D152+D166+D167+D168+D169+D170</f>
        <v>1857701.6</v>
      </c>
      <c r="E148" s="22">
        <f t="shared" si="1"/>
        <v>100</v>
      </c>
    </row>
    <row r="149" spans="1:5" ht="32.25" customHeight="1" x14ac:dyDescent="0.3">
      <c r="A149" s="25" t="s">
        <v>355</v>
      </c>
      <c r="B149" s="42" t="s">
        <v>356</v>
      </c>
      <c r="C149" s="35">
        <f>C150+C151</f>
        <v>51853</v>
      </c>
      <c r="D149" s="35">
        <f>D150+D151</f>
        <v>51853</v>
      </c>
      <c r="E149" s="28">
        <f t="shared" si="1"/>
        <v>100</v>
      </c>
    </row>
    <row r="150" spans="1:5" s="32" customFormat="1" ht="24" customHeight="1" x14ac:dyDescent="0.3">
      <c r="A150" s="29"/>
      <c r="B150" s="44" t="s">
        <v>357</v>
      </c>
      <c r="C150" s="27">
        <v>46889</v>
      </c>
      <c r="D150" s="27">
        <v>46889</v>
      </c>
      <c r="E150" s="31">
        <f t="shared" si="1"/>
        <v>100</v>
      </c>
    </row>
    <row r="151" spans="1:5" s="32" customFormat="1" ht="28.5" customHeight="1" x14ac:dyDescent="0.3">
      <c r="A151" s="29"/>
      <c r="B151" s="44" t="s">
        <v>358</v>
      </c>
      <c r="C151" s="27">
        <v>4964</v>
      </c>
      <c r="D151" s="27">
        <v>4964</v>
      </c>
      <c r="E151" s="31">
        <f t="shared" si="1"/>
        <v>100</v>
      </c>
    </row>
    <row r="152" spans="1:5" s="32" customFormat="1" ht="27" customHeight="1" x14ac:dyDescent="0.3">
      <c r="A152" s="25" t="s">
        <v>359</v>
      </c>
      <c r="B152" s="42" t="s">
        <v>360</v>
      </c>
      <c r="C152" s="35">
        <f>SUM(C153:C165)</f>
        <v>87906</v>
      </c>
      <c r="D152" s="35">
        <f>SUM(D153:D165)</f>
        <v>87906</v>
      </c>
      <c r="E152" s="28">
        <f t="shared" si="1"/>
        <v>100</v>
      </c>
    </row>
    <row r="153" spans="1:5" s="32" customFormat="1" ht="24" customHeight="1" x14ac:dyDescent="0.3">
      <c r="A153" s="29"/>
      <c r="B153" s="44" t="s">
        <v>361</v>
      </c>
      <c r="C153" s="27">
        <v>2614</v>
      </c>
      <c r="D153" s="27">
        <v>2614</v>
      </c>
      <c r="E153" s="31">
        <f t="shared" si="1"/>
        <v>100</v>
      </c>
    </row>
    <row r="154" spans="1:5" s="32" customFormat="1" ht="69" customHeight="1" x14ac:dyDescent="0.3">
      <c r="A154" s="29"/>
      <c r="B154" s="44" t="s">
        <v>362</v>
      </c>
      <c r="C154" s="27">
        <v>59202</v>
      </c>
      <c r="D154" s="27">
        <v>59202</v>
      </c>
      <c r="E154" s="31">
        <f t="shared" si="1"/>
        <v>100</v>
      </c>
    </row>
    <row r="155" spans="1:5" s="32" customFormat="1" ht="36" customHeight="1" x14ac:dyDescent="0.3">
      <c r="A155" s="29"/>
      <c r="B155" s="44" t="s">
        <v>363</v>
      </c>
      <c r="C155" s="27">
        <v>4923</v>
      </c>
      <c r="D155" s="27">
        <v>4923</v>
      </c>
      <c r="E155" s="31">
        <f t="shared" si="1"/>
        <v>100</v>
      </c>
    </row>
    <row r="156" spans="1:5" s="32" customFormat="1" ht="42" customHeight="1" x14ac:dyDescent="0.3">
      <c r="A156" s="29"/>
      <c r="B156" s="44" t="s">
        <v>364</v>
      </c>
      <c r="C156" s="27">
        <v>5167</v>
      </c>
      <c r="D156" s="27">
        <v>5167</v>
      </c>
      <c r="E156" s="31">
        <f t="shared" si="1"/>
        <v>100</v>
      </c>
    </row>
    <row r="157" spans="1:5" s="32" customFormat="1" ht="42" customHeight="1" x14ac:dyDescent="0.3">
      <c r="A157" s="29"/>
      <c r="B157" s="44" t="s">
        <v>365</v>
      </c>
      <c r="C157" s="27">
        <v>576</v>
      </c>
      <c r="D157" s="27">
        <v>576</v>
      </c>
      <c r="E157" s="31">
        <f t="shared" si="1"/>
        <v>100</v>
      </c>
    </row>
    <row r="158" spans="1:5" s="32" customFormat="1" ht="36" customHeight="1" x14ac:dyDescent="0.3">
      <c r="A158" s="29"/>
      <c r="B158" s="44" t="s">
        <v>366</v>
      </c>
      <c r="C158" s="27">
        <v>612</v>
      </c>
      <c r="D158" s="27">
        <v>612</v>
      </c>
      <c r="E158" s="31">
        <f t="shared" si="1"/>
        <v>100</v>
      </c>
    </row>
    <row r="159" spans="1:5" s="32" customFormat="1" ht="51" customHeight="1" x14ac:dyDescent="0.3">
      <c r="A159" s="29"/>
      <c r="B159" s="44" t="s">
        <v>367</v>
      </c>
      <c r="C159" s="27">
        <v>2823</v>
      </c>
      <c r="D159" s="27">
        <v>2823</v>
      </c>
      <c r="E159" s="31">
        <f t="shared" si="1"/>
        <v>100</v>
      </c>
    </row>
    <row r="160" spans="1:5" s="32" customFormat="1" ht="30.75" customHeight="1" x14ac:dyDescent="0.3">
      <c r="A160" s="29"/>
      <c r="B160" s="44" t="s">
        <v>368</v>
      </c>
      <c r="C160" s="27">
        <v>10107</v>
      </c>
      <c r="D160" s="27">
        <v>10107</v>
      </c>
      <c r="E160" s="31">
        <f t="shared" si="1"/>
        <v>100</v>
      </c>
    </row>
    <row r="161" spans="1:5" s="32" customFormat="1" ht="42" hidden="1" customHeight="1" x14ac:dyDescent="0.3">
      <c r="A161" s="29"/>
      <c r="B161" s="44" t="s">
        <v>369</v>
      </c>
      <c r="C161" s="27"/>
      <c r="D161" s="27"/>
      <c r="E161" s="31"/>
    </row>
    <row r="162" spans="1:5" s="48" customFormat="1" ht="102.75" customHeight="1" x14ac:dyDescent="0.3">
      <c r="A162" s="29"/>
      <c r="B162" s="44" t="s">
        <v>370</v>
      </c>
      <c r="C162" s="27">
        <v>1882</v>
      </c>
      <c r="D162" s="27">
        <v>1882</v>
      </c>
      <c r="E162" s="31">
        <f t="shared" si="1"/>
        <v>100</v>
      </c>
    </row>
    <row r="163" spans="1:5" s="48" customFormat="1" ht="96" hidden="1" customHeight="1" x14ac:dyDescent="0.3">
      <c r="A163" s="29"/>
      <c r="B163" s="44" t="s">
        <v>371</v>
      </c>
      <c r="C163" s="27"/>
      <c r="D163" s="27"/>
      <c r="E163" s="31"/>
    </row>
    <row r="164" spans="1:5" s="48" customFormat="1" ht="25.5" hidden="1" customHeight="1" x14ac:dyDescent="0.3">
      <c r="A164" s="29"/>
      <c r="B164" s="44" t="s">
        <v>372</v>
      </c>
      <c r="C164" s="27"/>
      <c r="D164" s="27"/>
      <c r="E164" s="31"/>
    </row>
    <row r="165" spans="1:5" s="48" customFormat="1" ht="42" hidden="1" customHeight="1" x14ac:dyDescent="0.3">
      <c r="A165" s="29"/>
      <c r="B165" s="44" t="s">
        <v>373</v>
      </c>
      <c r="C165" s="27"/>
      <c r="D165" s="27"/>
      <c r="E165" s="31"/>
    </row>
    <row r="166" spans="1:5" s="49" customFormat="1" ht="42.75" customHeight="1" x14ac:dyDescent="0.3">
      <c r="A166" s="25" t="s">
        <v>374</v>
      </c>
      <c r="B166" s="42" t="s">
        <v>375</v>
      </c>
      <c r="C166" s="35">
        <f>45185+2248</f>
        <v>47433</v>
      </c>
      <c r="D166" s="35">
        <f>45185+2248</f>
        <v>47433</v>
      </c>
      <c r="E166" s="28">
        <f t="shared" ref="E166:E184" si="2">D166/C166*100</f>
        <v>100</v>
      </c>
    </row>
    <row r="167" spans="1:5" ht="42.75" customHeight="1" x14ac:dyDescent="0.3">
      <c r="A167" s="25" t="s">
        <v>376</v>
      </c>
      <c r="B167" s="42" t="s">
        <v>377</v>
      </c>
      <c r="C167" s="35">
        <v>30760</v>
      </c>
      <c r="D167" s="35">
        <v>30760</v>
      </c>
      <c r="E167" s="28">
        <f t="shared" si="2"/>
        <v>100</v>
      </c>
    </row>
    <row r="168" spans="1:5" ht="42.75" customHeight="1" x14ac:dyDescent="0.3">
      <c r="A168" s="25" t="s">
        <v>378</v>
      </c>
      <c r="B168" s="42" t="s">
        <v>379</v>
      </c>
      <c r="C168" s="35">
        <v>21.6</v>
      </c>
      <c r="D168" s="35">
        <v>21.6</v>
      </c>
      <c r="E168" s="28">
        <f t="shared" si="2"/>
        <v>100</v>
      </c>
    </row>
    <row r="169" spans="1:5" ht="42.75" customHeight="1" x14ac:dyDescent="0.3">
      <c r="A169" s="25" t="s">
        <v>380</v>
      </c>
      <c r="B169" s="42" t="s">
        <v>381</v>
      </c>
      <c r="C169" s="35">
        <v>1102</v>
      </c>
      <c r="D169" s="35">
        <v>1102</v>
      </c>
      <c r="E169" s="28">
        <f t="shared" si="2"/>
        <v>100</v>
      </c>
    </row>
    <row r="170" spans="1:5" ht="24.75" customHeight="1" x14ac:dyDescent="0.3">
      <c r="A170" s="25" t="s">
        <v>382</v>
      </c>
      <c r="B170" s="42" t="s">
        <v>383</v>
      </c>
      <c r="C170" s="35">
        <f>SUM(C171:C174)</f>
        <v>1638626</v>
      </c>
      <c r="D170" s="35">
        <f>SUM(D171:D174)</f>
        <v>1638626</v>
      </c>
      <c r="E170" s="28">
        <f t="shared" si="2"/>
        <v>100</v>
      </c>
    </row>
    <row r="171" spans="1:5" s="32" customFormat="1" ht="90.75" customHeight="1" x14ac:dyDescent="0.3">
      <c r="A171" s="29"/>
      <c r="B171" s="44" t="s">
        <v>384</v>
      </c>
      <c r="C171" s="27">
        <v>973193</v>
      </c>
      <c r="D171" s="27">
        <v>973193</v>
      </c>
      <c r="E171" s="31">
        <f t="shared" si="2"/>
        <v>100</v>
      </c>
    </row>
    <row r="172" spans="1:5" s="32" customFormat="1" ht="69.75" customHeight="1" x14ac:dyDescent="0.3">
      <c r="A172" s="29"/>
      <c r="B172" s="44" t="s">
        <v>385</v>
      </c>
      <c r="C172" s="27">
        <v>639551</v>
      </c>
      <c r="D172" s="27">
        <v>639551</v>
      </c>
      <c r="E172" s="31">
        <f t="shared" si="2"/>
        <v>100</v>
      </c>
    </row>
    <row r="173" spans="1:5" s="32" customFormat="1" ht="28.5" customHeight="1" x14ac:dyDescent="0.3">
      <c r="A173" s="29"/>
      <c r="B173" s="44" t="s">
        <v>386</v>
      </c>
      <c r="C173" s="27">
        <v>21696</v>
      </c>
      <c r="D173" s="27">
        <v>21696</v>
      </c>
      <c r="E173" s="31">
        <f t="shared" si="2"/>
        <v>100</v>
      </c>
    </row>
    <row r="174" spans="1:5" s="32" customFormat="1" ht="81" customHeight="1" x14ac:dyDescent="0.3">
      <c r="A174" s="29"/>
      <c r="B174" s="44" t="s">
        <v>387</v>
      </c>
      <c r="C174" s="27">
        <v>4186</v>
      </c>
      <c r="D174" s="27">
        <v>4186</v>
      </c>
      <c r="E174" s="31">
        <f t="shared" si="2"/>
        <v>100</v>
      </c>
    </row>
    <row r="175" spans="1:5" s="23" customFormat="1" ht="27" customHeight="1" x14ac:dyDescent="0.3">
      <c r="A175" s="19" t="s">
        <v>388</v>
      </c>
      <c r="B175" s="24" t="s">
        <v>389</v>
      </c>
      <c r="C175" s="21">
        <f>C176+C177</f>
        <v>12869</v>
      </c>
      <c r="D175" s="21">
        <f>D176+D177</f>
        <v>12869</v>
      </c>
      <c r="E175" s="22">
        <f t="shared" si="2"/>
        <v>100</v>
      </c>
    </row>
    <row r="176" spans="1:5" ht="40.5" customHeight="1" x14ac:dyDescent="0.3">
      <c r="A176" s="25" t="s">
        <v>390</v>
      </c>
      <c r="B176" s="26" t="s">
        <v>391</v>
      </c>
      <c r="C176" s="35">
        <v>7372</v>
      </c>
      <c r="D176" s="35">
        <v>7372</v>
      </c>
      <c r="E176" s="28">
        <f t="shared" si="2"/>
        <v>100</v>
      </c>
    </row>
    <row r="177" spans="1:5" ht="23.25" customHeight="1" x14ac:dyDescent="0.3">
      <c r="A177" s="25" t="s">
        <v>392</v>
      </c>
      <c r="B177" s="26" t="s">
        <v>393</v>
      </c>
      <c r="C177" s="35">
        <f>SUM(C178:C180)</f>
        <v>5497</v>
      </c>
      <c r="D177" s="35">
        <f>SUM(D178:D180)</f>
        <v>5497</v>
      </c>
      <c r="E177" s="28">
        <f t="shared" si="2"/>
        <v>100</v>
      </c>
    </row>
    <row r="178" spans="1:5" s="32" customFormat="1" ht="30" hidden="1" customHeight="1" x14ac:dyDescent="0.3">
      <c r="A178" s="29"/>
      <c r="B178" s="44" t="s">
        <v>394</v>
      </c>
      <c r="C178" s="27"/>
      <c r="D178" s="27"/>
      <c r="E178" s="31"/>
    </row>
    <row r="179" spans="1:5" s="32" customFormat="1" ht="21" customHeight="1" x14ac:dyDescent="0.3">
      <c r="A179" s="29"/>
      <c r="B179" s="44" t="s">
        <v>395</v>
      </c>
      <c r="C179" s="27">
        <v>497</v>
      </c>
      <c r="D179" s="27">
        <v>497</v>
      </c>
      <c r="E179" s="31">
        <f t="shared" si="2"/>
        <v>100</v>
      </c>
    </row>
    <row r="180" spans="1:5" s="32" customFormat="1" ht="21" customHeight="1" x14ac:dyDescent="0.3">
      <c r="A180" s="29"/>
      <c r="B180" s="44" t="s">
        <v>396</v>
      </c>
      <c r="C180" s="27">
        <v>5000</v>
      </c>
      <c r="D180" s="27">
        <v>5000</v>
      </c>
      <c r="E180" s="31">
        <f t="shared" si="2"/>
        <v>100</v>
      </c>
    </row>
    <row r="181" spans="1:5" s="23" customFormat="1" ht="27" hidden="1" customHeight="1" x14ac:dyDescent="0.3">
      <c r="A181" s="50" t="s">
        <v>397</v>
      </c>
      <c r="B181" s="51" t="s">
        <v>398</v>
      </c>
      <c r="C181" s="52"/>
      <c r="D181" s="52"/>
      <c r="E181" s="22" t="e">
        <f t="shared" si="2"/>
        <v>#DIV/0!</v>
      </c>
    </row>
    <row r="182" spans="1:5" s="23" customFormat="1" ht="41.25" customHeight="1" x14ac:dyDescent="0.3">
      <c r="A182" s="19" t="s">
        <v>399</v>
      </c>
      <c r="B182" s="24" t="s">
        <v>400</v>
      </c>
      <c r="C182" s="21"/>
      <c r="D182" s="21">
        <v>5527.3556500000004</v>
      </c>
      <c r="E182" s="22"/>
    </row>
    <row r="183" spans="1:5" s="23" customFormat="1" ht="33" customHeight="1" x14ac:dyDescent="0.3">
      <c r="A183" s="19" t="s">
        <v>401</v>
      </c>
      <c r="B183" s="24" t="s">
        <v>402</v>
      </c>
      <c r="C183" s="21"/>
      <c r="D183" s="21">
        <v>-16269.272489999999</v>
      </c>
      <c r="E183" s="22"/>
    </row>
    <row r="184" spans="1:5" s="23" customFormat="1" ht="25.5" customHeight="1" x14ac:dyDescent="0.3">
      <c r="A184" s="40"/>
      <c r="B184" s="20" t="s">
        <v>403</v>
      </c>
      <c r="C184" s="53">
        <f>C5+C72</f>
        <v>6257741.0753600001</v>
      </c>
      <c r="D184" s="53">
        <f>D5+D72</f>
        <v>6340121.9085200001</v>
      </c>
      <c r="E184" s="22">
        <f t="shared" si="2"/>
        <v>101.31646279652536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topLeftCell="A52" workbookViewId="0">
      <selection activeCell="F53" sqref="F53"/>
    </sheetView>
  </sheetViews>
  <sheetFormatPr defaultRowHeight="14.4" x14ac:dyDescent="0.3"/>
  <cols>
    <col min="1" max="1" width="1" customWidth="1"/>
    <col min="2" max="2" width="11.109375" customWidth="1"/>
    <col min="3" max="3" width="59.5546875" customWidth="1"/>
    <col min="4" max="4" width="14.44140625" customWidth="1"/>
    <col min="5" max="5" width="12.33203125" customWidth="1"/>
    <col min="6" max="6" width="13.5546875" customWidth="1"/>
  </cols>
  <sheetData>
    <row r="1" spans="1:6" x14ac:dyDescent="0.3">
      <c r="A1" s="2"/>
      <c r="B1" s="2"/>
      <c r="C1" s="2"/>
      <c r="D1" s="3"/>
      <c r="E1" s="3"/>
      <c r="F1" s="3"/>
    </row>
    <row r="2" spans="1:6" ht="69" x14ac:dyDescent="0.3">
      <c r="A2" s="2"/>
      <c r="B2" s="57" t="s">
        <v>0</v>
      </c>
      <c r="C2" s="58" t="s">
        <v>405</v>
      </c>
      <c r="D2" s="17" t="s">
        <v>137</v>
      </c>
      <c r="E2" s="17" t="s">
        <v>138</v>
      </c>
      <c r="F2" s="17" t="s">
        <v>139</v>
      </c>
    </row>
    <row r="3" spans="1:6" s="7" customFormat="1" x14ac:dyDescent="0.3">
      <c r="B3" s="9" t="s">
        <v>2</v>
      </c>
      <c r="C3" s="8" t="s">
        <v>1</v>
      </c>
      <c r="D3" s="6">
        <v>101584.6</v>
      </c>
      <c r="E3" s="6">
        <v>100017.79999999999</v>
      </c>
      <c r="F3" s="6">
        <v>98.45764023286992</v>
      </c>
    </row>
    <row r="4" spans="1:6" ht="20.399999999999999" x14ac:dyDescent="0.3">
      <c r="B4" s="1" t="s">
        <v>4</v>
      </c>
      <c r="C4" s="4" t="s">
        <v>3</v>
      </c>
      <c r="D4" s="5">
        <v>14728</v>
      </c>
      <c r="E4" s="5">
        <v>14208.4</v>
      </c>
      <c r="F4" s="5">
        <v>96.472026072786534</v>
      </c>
    </row>
    <row r="5" spans="1:6" ht="40.799999999999997" x14ac:dyDescent="0.3">
      <c r="B5" s="1" t="s">
        <v>6</v>
      </c>
      <c r="C5" s="4" t="s">
        <v>5</v>
      </c>
      <c r="D5" s="5">
        <v>86856.6</v>
      </c>
      <c r="E5" s="5">
        <v>85813.4</v>
      </c>
      <c r="F5" s="5">
        <v>98.798939861795176</v>
      </c>
    </row>
    <row r="6" spans="1:6" s="7" customFormat="1" x14ac:dyDescent="0.3">
      <c r="B6" s="9" t="s">
        <v>8</v>
      </c>
      <c r="C6" s="8" t="s">
        <v>7</v>
      </c>
      <c r="D6" s="6">
        <v>781607.78</v>
      </c>
      <c r="E6" s="6">
        <v>774955.3</v>
      </c>
      <c r="F6" s="6">
        <v>99.14887234106088</v>
      </c>
    </row>
    <row r="7" spans="1:6" x14ac:dyDescent="0.3">
      <c r="B7" s="1" t="s">
        <v>10</v>
      </c>
      <c r="C7" s="4" t="s">
        <v>9</v>
      </c>
      <c r="D7" s="5">
        <v>17701.3</v>
      </c>
      <c r="E7" s="5">
        <v>17701.3</v>
      </c>
      <c r="F7" s="5">
        <v>100</v>
      </c>
    </row>
    <row r="8" spans="1:6" ht="20.399999999999999" x14ac:dyDescent="0.3">
      <c r="B8" s="1" t="s">
        <v>12</v>
      </c>
      <c r="C8" s="4" t="s">
        <v>11</v>
      </c>
      <c r="D8" s="5">
        <v>227646.6</v>
      </c>
      <c r="E8" s="5">
        <v>225663.7</v>
      </c>
      <c r="F8" s="5">
        <v>99.128956900740008</v>
      </c>
    </row>
    <row r="9" spans="1:6" x14ac:dyDescent="0.3">
      <c r="B9" s="1" t="s">
        <v>14</v>
      </c>
      <c r="C9" s="4" t="s">
        <v>13</v>
      </c>
      <c r="D9" s="5">
        <v>524292.56000000006</v>
      </c>
      <c r="E9" s="5">
        <v>519627.80000000005</v>
      </c>
      <c r="F9" s="5">
        <v>99.110275377548746</v>
      </c>
    </row>
    <row r="10" spans="1:6" x14ac:dyDescent="0.3">
      <c r="B10" s="1" t="s">
        <v>16</v>
      </c>
      <c r="C10" s="4" t="s">
        <v>15</v>
      </c>
      <c r="D10" s="5">
        <v>11967.32</v>
      </c>
      <c r="E10" s="5">
        <v>11962.5</v>
      </c>
      <c r="F10" s="5">
        <v>99.959723647399755</v>
      </c>
    </row>
    <row r="11" spans="1:6" s="7" customFormat="1" x14ac:dyDescent="0.3">
      <c r="B11" s="9" t="s">
        <v>18</v>
      </c>
      <c r="C11" s="8" t="s">
        <v>17</v>
      </c>
      <c r="D11" s="6">
        <v>3282192.1716100001</v>
      </c>
      <c r="E11" s="6">
        <v>3128389.5</v>
      </c>
      <c r="F11" s="6">
        <v>95.314026005535325</v>
      </c>
    </row>
    <row r="12" spans="1:6" x14ac:dyDescent="0.3">
      <c r="B12" s="1" t="s">
        <v>20</v>
      </c>
      <c r="C12" s="4" t="s">
        <v>19</v>
      </c>
      <c r="D12" s="5">
        <v>1265925.6299999999</v>
      </c>
      <c r="E12" s="5">
        <v>1264586.3</v>
      </c>
      <c r="F12" s="5">
        <v>99.894201525882693</v>
      </c>
    </row>
    <row r="13" spans="1:6" x14ac:dyDescent="0.3">
      <c r="B13" s="1" t="s">
        <v>22</v>
      </c>
      <c r="C13" s="4" t="s">
        <v>21</v>
      </c>
      <c r="D13" s="5">
        <v>1782983.7411800001</v>
      </c>
      <c r="E13" s="5">
        <v>1630661.7</v>
      </c>
      <c r="F13" s="5">
        <v>91.456902401185573</v>
      </c>
    </row>
    <row r="14" spans="1:6" ht="20.399999999999999" x14ac:dyDescent="0.3">
      <c r="B14" s="1" t="s">
        <v>24</v>
      </c>
      <c r="C14" s="4" t="s">
        <v>23</v>
      </c>
      <c r="D14" s="5">
        <v>220894.03</v>
      </c>
      <c r="E14" s="5">
        <v>220752.7</v>
      </c>
      <c r="F14" s="5">
        <v>99.936019094766849</v>
      </c>
    </row>
    <row r="15" spans="1:6" x14ac:dyDescent="0.3">
      <c r="B15" s="1" t="s">
        <v>26</v>
      </c>
      <c r="C15" s="4" t="s">
        <v>25</v>
      </c>
      <c r="D15" s="5">
        <v>12388.77043</v>
      </c>
      <c r="E15" s="5">
        <v>12388.8</v>
      </c>
      <c r="F15" s="5">
        <v>100.00023868389657</v>
      </c>
    </row>
    <row r="16" spans="1:6" s="7" customFormat="1" ht="20.399999999999999" x14ac:dyDescent="0.3">
      <c r="B16" s="9" t="s">
        <v>28</v>
      </c>
      <c r="C16" s="8" t="s">
        <v>27</v>
      </c>
      <c r="D16" s="6">
        <v>299598.7</v>
      </c>
      <c r="E16" s="6">
        <v>297833.2</v>
      </c>
      <c r="F16" s="6">
        <v>99.410711728722447</v>
      </c>
    </row>
    <row r="17" spans="2:6" s="7" customFormat="1" x14ac:dyDescent="0.3">
      <c r="B17" s="9" t="s">
        <v>30</v>
      </c>
      <c r="C17" s="8" t="s">
        <v>29</v>
      </c>
      <c r="D17" s="6">
        <v>30674.720000000001</v>
      </c>
      <c r="E17" s="6">
        <v>30435.800000000003</v>
      </c>
      <c r="F17" s="6">
        <v>99.221117584773395</v>
      </c>
    </row>
    <row r="18" spans="2:6" x14ac:dyDescent="0.3">
      <c r="B18" s="1" t="s">
        <v>32</v>
      </c>
      <c r="C18" s="4" t="s">
        <v>31</v>
      </c>
      <c r="D18" s="5">
        <v>2000</v>
      </c>
      <c r="E18" s="5">
        <v>2000</v>
      </c>
      <c r="F18" s="5">
        <v>100</v>
      </c>
    </row>
    <row r="19" spans="2:6" x14ac:dyDescent="0.3">
      <c r="B19" s="1" t="s">
        <v>34</v>
      </c>
      <c r="C19" s="4" t="s">
        <v>33</v>
      </c>
      <c r="D19" s="5">
        <v>28674.720000000001</v>
      </c>
      <c r="E19" s="5">
        <v>28435.800000000003</v>
      </c>
      <c r="F19" s="5">
        <v>99.16679221279233</v>
      </c>
    </row>
    <row r="20" spans="2:6" s="7" customFormat="1" ht="20.399999999999999" x14ac:dyDescent="0.3">
      <c r="B20" s="9" t="s">
        <v>36</v>
      </c>
      <c r="C20" s="8" t="s">
        <v>35</v>
      </c>
      <c r="D20" s="6">
        <v>24832</v>
      </c>
      <c r="E20" s="6">
        <v>24563.9</v>
      </c>
      <c r="F20" s="6">
        <v>98.920344716494839</v>
      </c>
    </row>
    <row r="21" spans="2:6" s="7" customFormat="1" x14ac:dyDescent="0.3">
      <c r="B21" s="9" t="s">
        <v>38</v>
      </c>
      <c r="C21" s="8" t="s">
        <v>37</v>
      </c>
      <c r="D21" s="6">
        <v>85034.1</v>
      </c>
      <c r="E21" s="6">
        <v>71442.199999999983</v>
      </c>
      <c r="F21" s="6">
        <v>84.015941839803062</v>
      </c>
    </row>
    <row r="22" spans="2:6" x14ac:dyDescent="0.3">
      <c r="B22" s="1" t="s">
        <v>40</v>
      </c>
      <c r="C22" s="4" t="s">
        <v>39</v>
      </c>
      <c r="D22" s="5">
        <v>36162.6</v>
      </c>
      <c r="E22" s="5">
        <v>25385.4</v>
      </c>
      <c r="F22" s="5">
        <v>70.197939307461297</v>
      </c>
    </row>
    <row r="23" spans="2:6" ht="20.399999999999999" x14ac:dyDescent="0.3">
      <c r="B23" s="1" t="s">
        <v>42</v>
      </c>
      <c r="C23" s="4" t="s">
        <v>41</v>
      </c>
      <c r="D23" s="5">
        <v>42816.5</v>
      </c>
      <c r="E23" s="5">
        <v>40969.5</v>
      </c>
      <c r="F23" s="5">
        <v>95.686242453259837</v>
      </c>
    </row>
    <row r="24" spans="2:6" ht="20.399999999999999" x14ac:dyDescent="0.3">
      <c r="B24" s="1" t="s">
        <v>44</v>
      </c>
      <c r="C24" s="4" t="s">
        <v>43</v>
      </c>
      <c r="D24" s="5">
        <v>1706</v>
      </c>
      <c r="E24" s="5">
        <v>1506.9</v>
      </c>
      <c r="F24" s="5">
        <v>88.329425556858155</v>
      </c>
    </row>
    <row r="25" spans="2:6" x14ac:dyDescent="0.3">
      <c r="B25" s="1" t="s">
        <v>46</v>
      </c>
      <c r="C25" s="4" t="s">
        <v>45</v>
      </c>
      <c r="D25" s="5">
        <v>3434</v>
      </c>
      <c r="E25" s="5">
        <v>3117.9</v>
      </c>
      <c r="F25" s="5">
        <v>90.794991263832259</v>
      </c>
    </row>
    <row r="26" spans="2:6" x14ac:dyDescent="0.3">
      <c r="B26" s="1" t="s">
        <v>48</v>
      </c>
      <c r="C26" s="4" t="s">
        <v>47</v>
      </c>
      <c r="D26" s="5">
        <v>915</v>
      </c>
      <c r="E26" s="5">
        <v>462.5</v>
      </c>
      <c r="F26" s="5">
        <v>50.546448087431692</v>
      </c>
    </row>
    <row r="27" spans="2:6" s="7" customFormat="1" x14ac:dyDescent="0.3">
      <c r="B27" s="9" t="s">
        <v>50</v>
      </c>
      <c r="C27" s="8" t="s">
        <v>49</v>
      </c>
      <c r="D27" s="6">
        <v>350626.58863999997</v>
      </c>
      <c r="E27" s="6">
        <v>235984.1</v>
      </c>
      <c r="F27" s="6">
        <v>67.303538192961383</v>
      </c>
    </row>
    <row r="28" spans="2:6" ht="20.399999999999999" x14ac:dyDescent="0.3">
      <c r="B28" s="1" t="s">
        <v>52</v>
      </c>
      <c r="C28" s="4" t="s">
        <v>51</v>
      </c>
      <c r="D28" s="5">
        <v>6825</v>
      </c>
      <c r="E28" s="5">
        <v>2466.5</v>
      </c>
      <c r="F28" s="5">
        <v>36.139194139194139</v>
      </c>
    </row>
    <row r="29" spans="2:6" ht="20.399999999999999" x14ac:dyDescent="0.3">
      <c r="B29" s="1" t="s">
        <v>54</v>
      </c>
      <c r="C29" s="4" t="s">
        <v>53</v>
      </c>
      <c r="D29" s="5">
        <v>302237.18864000001</v>
      </c>
      <c r="E29" s="5">
        <v>196568.8</v>
      </c>
      <c r="F29" s="5">
        <v>65.037926300372163</v>
      </c>
    </row>
    <row r="30" spans="2:6" x14ac:dyDescent="0.3">
      <c r="B30" s="1" t="s">
        <v>56</v>
      </c>
      <c r="C30" s="4" t="s">
        <v>55</v>
      </c>
      <c r="D30" s="5">
        <v>9702.4</v>
      </c>
      <c r="E30" s="5">
        <v>8489</v>
      </c>
      <c r="F30" s="5">
        <v>87.493815963060683</v>
      </c>
    </row>
    <row r="31" spans="2:6" ht="20.399999999999999" x14ac:dyDescent="0.3">
      <c r="B31" s="1" t="s">
        <v>58</v>
      </c>
      <c r="C31" s="4" t="s">
        <v>57</v>
      </c>
      <c r="D31" s="5">
        <v>1102</v>
      </c>
      <c r="E31" s="5">
        <v>1098.7</v>
      </c>
      <c r="F31" s="5">
        <v>99.700544464609806</v>
      </c>
    </row>
    <row r="32" spans="2:6" ht="20.399999999999999" x14ac:dyDescent="0.3">
      <c r="B32" s="1" t="s">
        <v>60</v>
      </c>
      <c r="C32" s="4" t="s">
        <v>59</v>
      </c>
      <c r="D32" s="5">
        <v>30760</v>
      </c>
      <c r="E32" s="5">
        <v>27361.1</v>
      </c>
      <c r="F32" s="5">
        <v>88.950260078023405</v>
      </c>
    </row>
    <row r="33" spans="2:6" s="7" customFormat="1" ht="20.399999999999999" x14ac:dyDescent="0.3">
      <c r="B33" s="9" t="s">
        <v>62</v>
      </c>
      <c r="C33" s="8" t="s">
        <v>61</v>
      </c>
      <c r="D33" s="6">
        <v>62139.1</v>
      </c>
      <c r="E33" s="11">
        <v>60367.700000000004</v>
      </c>
      <c r="F33" s="6">
        <v>97.149298911635356</v>
      </c>
    </row>
    <row r="34" spans="2:6" x14ac:dyDescent="0.3">
      <c r="B34" s="1" t="s">
        <v>64</v>
      </c>
      <c r="C34" s="4" t="s">
        <v>63</v>
      </c>
      <c r="D34" s="5">
        <v>1600</v>
      </c>
      <c r="E34" s="10">
        <v>1600</v>
      </c>
      <c r="F34" s="5">
        <v>100</v>
      </c>
    </row>
    <row r="35" spans="2:6" x14ac:dyDescent="0.3">
      <c r="B35" s="1" t="s">
        <v>66</v>
      </c>
      <c r="C35" s="4" t="s">
        <v>65</v>
      </c>
      <c r="D35" s="5">
        <v>3238.2</v>
      </c>
      <c r="E35" s="10">
        <v>3155.2</v>
      </c>
      <c r="F35" s="5">
        <v>97.43684763140017</v>
      </c>
    </row>
    <row r="36" spans="2:6" x14ac:dyDescent="0.3">
      <c r="B36" s="1" t="s">
        <v>68</v>
      </c>
      <c r="C36" s="4" t="s">
        <v>67</v>
      </c>
      <c r="D36" s="5">
        <v>2397</v>
      </c>
      <c r="E36" s="10">
        <v>2291.8000000000002</v>
      </c>
      <c r="F36" s="5">
        <v>95.611180642469762</v>
      </c>
    </row>
    <row r="37" spans="2:6" x14ac:dyDescent="0.3">
      <c r="B37" s="1" t="s">
        <v>70</v>
      </c>
      <c r="C37" s="4" t="s">
        <v>69</v>
      </c>
      <c r="D37" s="5">
        <v>54903.9</v>
      </c>
      <c r="E37" s="10">
        <v>53320.700000000004</v>
      </c>
      <c r="F37" s="5">
        <v>97.116416138015694</v>
      </c>
    </row>
    <row r="38" spans="2:6" s="7" customFormat="1" ht="30.6" x14ac:dyDescent="0.3">
      <c r="B38" s="9" t="s">
        <v>72</v>
      </c>
      <c r="C38" s="8" t="s">
        <v>71</v>
      </c>
      <c r="D38" s="6">
        <v>420354</v>
      </c>
      <c r="E38" s="6">
        <v>393314.9</v>
      </c>
      <c r="F38" s="6">
        <v>93.567540691893029</v>
      </c>
    </row>
    <row r="39" spans="2:6" ht="20.399999999999999" x14ac:dyDescent="0.3">
      <c r="B39" s="1" t="s">
        <v>74</v>
      </c>
      <c r="C39" s="4" t="s">
        <v>73</v>
      </c>
      <c r="D39" s="5">
        <v>12590</v>
      </c>
      <c r="E39" s="5">
        <v>12590</v>
      </c>
      <c r="F39" s="5">
        <v>100</v>
      </c>
    </row>
    <row r="40" spans="2:6" x14ac:dyDescent="0.3">
      <c r="B40" s="1" t="s">
        <v>76</v>
      </c>
      <c r="C40" s="4" t="s">
        <v>75</v>
      </c>
      <c r="D40" s="5">
        <v>402597</v>
      </c>
      <c r="E40" s="5">
        <v>375628</v>
      </c>
      <c r="F40" s="5">
        <v>93.301241688338465</v>
      </c>
    </row>
    <row r="41" spans="2:6" x14ac:dyDescent="0.3">
      <c r="B41" s="1" t="s">
        <v>78</v>
      </c>
      <c r="C41" s="4" t="s">
        <v>77</v>
      </c>
      <c r="D41" s="5">
        <v>5167</v>
      </c>
      <c r="E41" s="5">
        <v>5096.8999999999996</v>
      </c>
      <c r="F41" s="5">
        <v>98.643313334623556</v>
      </c>
    </row>
    <row r="42" spans="2:6" s="7" customFormat="1" ht="20.399999999999999" x14ac:dyDescent="0.3">
      <c r="B42" s="9" t="s">
        <v>80</v>
      </c>
      <c r="C42" s="8" t="s">
        <v>79</v>
      </c>
      <c r="D42" s="6">
        <v>239032.4</v>
      </c>
      <c r="E42" s="6">
        <v>231160.40000000002</v>
      </c>
      <c r="F42" s="6">
        <v>96.706722603295631</v>
      </c>
    </row>
    <row r="43" spans="2:6" x14ac:dyDescent="0.3">
      <c r="B43" s="1" t="s">
        <v>82</v>
      </c>
      <c r="C43" s="4" t="s">
        <v>81</v>
      </c>
      <c r="D43" s="5">
        <v>120100.8</v>
      </c>
      <c r="E43" s="5">
        <v>115217.8</v>
      </c>
      <c r="F43" s="5">
        <v>95.934248564539118</v>
      </c>
    </row>
    <row r="44" spans="2:6" x14ac:dyDescent="0.3">
      <c r="B44" s="1" t="s">
        <v>84</v>
      </c>
      <c r="C44" s="4" t="s">
        <v>83</v>
      </c>
      <c r="D44" s="5">
        <v>118931.6</v>
      </c>
      <c r="E44" s="5">
        <v>115942.6</v>
      </c>
      <c r="F44" s="5">
        <v>97.486790726770678</v>
      </c>
    </row>
    <row r="45" spans="2:6" s="7" customFormat="1" ht="20.399999999999999" x14ac:dyDescent="0.3">
      <c r="B45" s="9" t="s">
        <v>86</v>
      </c>
      <c r="C45" s="8" t="s">
        <v>85</v>
      </c>
      <c r="D45" s="6">
        <v>547137.19999999995</v>
      </c>
      <c r="E45" s="11">
        <v>544003.29999999993</v>
      </c>
      <c r="F45" s="6">
        <v>99.427218620850482</v>
      </c>
    </row>
    <row r="46" spans="2:6" ht="20.399999999999999" x14ac:dyDescent="0.3">
      <c r="B46" s="1" t="s">
        <v>88</v>
      </c>
      <c r="C46" s="4" t="s">
        <v>87</v>
      </c>
      <c r="D46" s="5">
        <v>405526.2</v>
      </c>
      <c r="E46" s="10">
        <v>404142.6</v>
      </c>
      <c r="F46" s="5">
        <v>99</v>
      </c>
    </row>
    <row r="47" spans="2:6" ht="20.399999999999999" x14ac:dyDescent="0.3">
      <c r="B47" s="1" t="s">
        <v>90</v>
      </c>
      <c r="C47" s="4" t="s">
        <v>89</v>
      </c>
      <c r="D47" s="5">
        <v>116661</v>
      </c>
      <c r="E47" s="10">
        <v>114910.7</v>
      </c>
      <c r="F47" s="5">
        <v>98.499669983970648</v>
      </c>
    </row>
    <row r="48" spans="2:6" x14ac:dyDescent="0.3">
      <c r="B48" s="1" t="s">
        <v>92</v>
      </c>
      <c r="C48" s="4" t="s">
        <v>91</v>
      </c>
      <c r="D48" s="5">
        <v>24950</v>
      </c>
      <c r="E48" s="10">
        <v>24950</v>
      </c>
      <c r="F48" s="5">
        <v>100</v>
      </c>
    </row>
    <row r="49" spans="2:6" s="7" customFormat="1" ht="20.399999999999999" x14ac:dyDescent="0.3">
      <c r="B49" s="9" t="s">
        <v>94</v>
      </c>
      <c r="C49" s="8" t="s">
        <v>93</v>
      </c>
      <c r="D49" s="6">
        <v>491654.77</v>
      </c>
      <c r="E49" s="6">
        <v>413861.3</v>
      </c>
      <c r="F49" s="6">
        <v>84.177216464308884</v>
      </c>
    </row>
    <row r="50" spans="2:6" x14ac:dyDescent="0.3">
      <c r="B50" s="1" t="s">
        <v>96</v>
      </c>
      <c r="C50" s="4" t="s">
        <v>95</v>
      </c>
      <c r="D50" s="5">
        <v>129660.46</v>
      </c>
      <c r="E50" s="5">
        <v>129660.5</v>
      </c>
      <c r="F50" s="5">
        <v>100</v>
      </c>
    </row>
    <row r="51" spans="2:6" x14ac:dyDescent="0.3">
      <c r="B51" s="1" t="s">
        <v>98</v>
      </c>
      <c r="C51" s="4" t="s">
        <v>97</v>
      </c>
      <c r="D51" s="5">
        <v>256204</v>
      </c>
      <c r="E51" s="5">
        <v>252251.6</v>
      </c>
      <c r="F51" s="5">
        <v>98.419150364553246</v>
      </c>
    </row>
    <row r="52" spans="2:6" ht="20.399999999999999" x14ac:dyDescent="0.3">
      <c r="B52" s="1" t="s">
        <v>100</v>
      </c>
      <c r="C52" s="4" t="s">
        <v>99</v>
      </c>
      <c r="D52" s="5">
        <v>104290.31</v>
      </c>
      <c r="E52" s="5">
        <v>31892.699999999997</v>
      </c>
      <c r="F52" s="5">
        <v>30.580693450810529</v>
      </c>
    </row>
    <row r="53" spans="2:6" x14ac:dyDescent="0.3">
      <c r="B53" s="1" t="s">
        <v>102</v>
      </c>
      <c r="C53" s="4" t="s">
        <v>101</v>
      </c>
      <c r="D53" s="5">
        <v>1500</v>
      </c>
      <c r="E53" s="5">
        <v>56.5</v>
      </c>
      <c r="F53" s="5">
        <v>3.7666666666666666</v>
      </c>
    </row>
    <row r="54" spans="2:6" s="7" customFormat="1" ht="20.399999999999999" x14ac:dyDescent="0.3">
      <c r="B54" s="9" t="s">
        <v>104</v>
      </c>
      <c r="C54" s="8" t="s">
        <v>103</v>
      </c>
      <c r="D54" s="6">
        <v>215052.62</v>
      </c>
      <c r="E54" s="6">
        <v>207215.3</v>
      </c>
      <c r="F54" s="6">
        <v>96.4</v>
      </c>
    </row>
    <row r="55" spans="2:6" x14ac:dyDescent="0.3">
      <c r="B55" s="1" t="s">
        <v>106</v>
      </c>
      <c r="C55" s="4" t="s">
        <v>105</v>
      </c>
      <c r="D55" s="5">
        <v>26109.9</v>
      </c>
      <c r="E55" s="5">
        <v>25467.4</v>
      </c>
      <c r="F55" s="5">
        <v>97.539247565099828</v>
      </c>
    </row>
    <row r="56" spans="2:6" x14ac:dyDescent="0.3">
      <c r="B56" s="1" t="s">
        <v>108</v>
      </c>
      <c r="C56" s="4" t="s">
        <v>107</v>
      </c>
      <c r="D56" s="5">
        <v>6373.5</v>
      </c>
      <c r="E56" s="5">
        <v>1943.5</v>
      </c>
      <c r="F56" s="5">
        <v>30.493449439083705</v>
      </c>
    </row>
    <row r="57" spans="2:6" ht="20.399999999999999" x14ac:dyDescent="0.3">
      <c r="B57" s="1" t="s">
        <v>110</v>
      </c>
      <c r="C57" s="4" t="s">
        <v>109</v>
      </c>
      <c r="D57" s="5">
        <v>176819.22</v>
      </c>
      <c r="E57" s="5">
        <v>176819.20000000001</v>
      </c>
      <c r="F57" s="5">
        <v>100</v>
      </c>
    </row>
    <row r="58" spans="2:6" x14ac:dyDescent="0.3">
      <c r="B58" s="1" t="s">
        <v>112</v>
      </c>
      <c r="C58" s="4" t="s">
        <v>111</v>
      </c>
      <c r="D58" s="5">
        <v>3200</v>
      </c>
      <c r="E58" s="5">
        <v>2600</v>
      </c>
      <c r="F58" s="5">
        <v>81.25</v>
      </c>
    </row>
    <row r="59" spans="2:6" x14ac:dyDescent="0.3">
      <c r="B59" s="1" t="s">
        <v>114</v>
      </c>
      <c r="C59" s="4" t="s">
        <v>113</v>
      </c>
      <c r="D59" s="5">
        <v>2550</v>
      </c>
      <c r="E59" s="5">
        <v>385.2</v>
      </c>
      <c r="F59" s="5">
        <v>15.105882352941176</v>
      </c>
    </row>
    <row r="60" spans="2:6" s="7" customFormat="1" x14ac:dyDescent="0.3">
      <c r="B60" s="9" t="s">
        <v>116</v>
      </c>
      <c r="C60" s="8" t="s">
        <v>115</v>
      </c>
      <c r="D60" s="6">
        <v>77665.399999999994</v>
      </c>
      <c r="E60" s="6">
        <v>77665.399999999994</v>
      </c>
      <c r="F60" s="6">
        <v>100</v>
      </c>
    </row>
    <row r="61" spans="2:6" x14ac:dyDescent="0.3">
      <c r="B61" s="1" t="s">
        <v>118</v>
      </c>
      <c r="C61" s="4" t="s">
        <v>117</v>
      </c>
      <c r="D61" s="5">
        <v>66603</v>
      </c>
      <c r="E61" s="5">
        <v>66603</v>
      </c>
      <c r="F61" s="5">
        <v>100</v>
      </c>
    </row>
    <row r="62" spans="2:6" x14ac:dyDescent="0.3">
      <c r="B62" s="1" t="s">
        <v>120</v>
      </c>
      <c r="C62" s="4" t="s">
        <v>119</v>
      </c>
      <c r="D62" s="5">
        <v>11062.4</v>
      </c>
      <c r="E62" s="5">
        <v>11062.4</v>
      </c>
      <c r="F62" s="5">
        <v>100</v>
      </c>
    </row>
    <row r="63" spans="2:6" s="7" customFormat="1" ht="20.399999999999999" x14ac:dyDescent="0.3">
      <c r="B63" s="9" t="s">
        <v>122</v>
      </c>
      <c r="C63" s="8" t="s">
        <v>121</v>
      </c>
      <c r="D63" s="6">
        <v>94251.1</v>
      </c>
      <c r="E63" s="6">
        <v>89698.900000000009</v>
      </c>
      <c r="F63" s="6">
        <v>95.170135945362972</v>
      </c>
    </row>
    <row r="64" spans="2:6" x14ac:dyDescent="0.3">
      <c r="B64" s="1" t="s">
        <v>124</v>
      </c>
      <c r="C64" s="4" t="s">
        <v>123</v>
      </c>
      <c r="D64" s="5">
        <v>13929.6</v>
      </c>
      <c r="E64" s="5">
        <v>9377.6</v>
      </c>
      <c r="F64" s="5">
        <v>67.321387548816901</v>
      </c>
    </row>
    <row r="65" spans="1:6" ht="20.399999999999999" x14ac:dyDescent="0.3">
      <c r="B65" s="1" t="s">
        <v>126</v>
      </c>
      <c r="C65" s="4" t="s">
        <v>125</v>
      </c>
      <c r="D65" s="5">
        <v>68932</v>
      </c>
      <c r="E65" s="5">
        <v>68931.8</v>
      </c>
      <c r="F65" s="5">
        <v>99.999709858991466</v>
      </c>
    </row>
    <row r="66" spans="1:6" ht="20.399999999999999" x14ac:dyDescent="0.3">
      <c r="B66" s="1" t="s">
        <v>128</v>
      </c>
      <c r="C66" s="4" t="s">
        <v>127</v>
      </c>
      <c r="D66" s="5">
        <v>11389.5</v>
      </c>
      <c r="E66" s="5">
        <v>11389.5</v>
      </c>
      <c r="F66" s="5">
        <v>100</v>
      </c>
    </row>
    <row r="67" spans="1:6" s="7" customFormat="1" ht="20.399999999999999" x14ac:dyDescent="0.3">
      <c r="B67" s="9" t="s">
        <v>130</v>
      </c>
      <c r="C67" s="8" t="s">
        <v>129</v>
      </c>
      <c r="D67" s="6">
        <v>15680</v>
      </c>
      <c r="E67" s="6">
        <v>14975</v>
      </c>
      <c r="F67" s="6">
        <v>95.503826530612244</v>
      </c>
    </row>
    <row r="68" spans="1:6" s="7" customFormat="1" x14ac:dyDescent="0.3">
      <c r="B68" s="9" t="s">
        <v>132</v>
      </c>
      <c r="C68" s="8" t="s">
        <v>131</v>
      </c>
      <c r="D68" s="6">
        <v>65937.569390000004</v>
      </c>
      <c r="E68" s="6">
        <v>46122.5</v>
      </c>
      <c r="F68" s="6">
        <v>69.948741554605846</v>
      </c>
    </row>
    <row r="69" spans="1:6" x14ac:dyDescent="0.3">
      <c r="B69" s="56"/>
      <c r="C69" s="12" t="s">
        <v>133</v>
      </c>
      <c r="D69" s="6">
        <v>7185054.8196400004</v>
      </c>
      <c r="E69" s="6">
        <v>6742006.5</v>
      </c>
      <c r="F69" s="6">
        <v>93.8</v>
      </c>
    </row>
    <row r="70" spans="1:6" x14ac:dyDescent="0.3">
      <c r="A70" s="2"/>
      <c r="B70" s="2"/>
      <c r="C70" s="2"/>
      <c r="D70" s="2"/>
      <c r="E70" s="2"/>
      <c r="F70" s="2"/>
    </row>
  </sheetData>
  <pageMargins left="0.70866141732283472" right="0.11811023622047245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</cp:lastModifiedBy>
  <cp:lastPrinted>2019-11-06T12:56:11Z</cp:lastPrinted>
  <dcterms:created xsi:type="dcterms:W3CDTF">2019-10-28T13:37:20Z</dcterms:created>
  <dcterms:modified xsi:type="dcterms:W3CDTF">2019-11-06T12:56:59Z</dcterms:modified>
</cp:coreProperties>
</file>