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828" windowWidth="15336" windowHeight="5280" activeTab="0"/>
  </bookViews>
  <sheets>
    <sheet name="2018 год" sheetId="1" r:id="rId1"/>
  </sheets>
  <definedNames>
    <definedName name="_xlnm.Print_Titles" localSheetId="0">'2018 год'!$A:$B,'2018 год'!$15:$15</definedName>
    <definedName name="_xlnm.Print_Area" localSheetId="0">'2018 год'!$A$1:$C$155</definedName>
  </definedNames>
  <calcPr fullCalcOnLoad="1"/>
</workbook>
</file>

<file path=xl/sharedStrings.xml><?xml version="1.0" encoding="utf-8"?>
<sst xmlns="http://schemas.openxmlformats.org/spreadsheetml/2006/main" count="251" uniqueCount="233">
  <si>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</si>
  <si>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</si>
  <si>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</si>
  <si>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</si>
  <si>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</si>
  <si>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</si>
  <si>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</si>
  <si>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</si>
  <si>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</si>
  <si>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</si>
  <si>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</si>
  <si>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</si>
  <si>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</si>
  <si>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</si>
  <si>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</si>
  <si>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</si>
  <si>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</si>
  <si>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</si>
  <si>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</si>
  <si>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</si>
  <si>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</si>
  <si>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</si>
  <si>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</si>
  <si>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</si>
  <si>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</si>
  <si>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</si>
  <si>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</si>
  <si>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</si>
  <si>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</si>
  <si>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</si>
  <si>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</si>
  <si>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</si>
  <si>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</si>
  <si>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</si>
  <si>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</si>
  <si>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</si>
  <si>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</si>
  <si>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</si>
  <si>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</si>
  <si>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</si>
  <si>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</si>
  <si>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</si>
  <si>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</si>
  <si>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</si>
  <si>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</si>
  <si>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</si>
  <si>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</si>
  <si>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</si>
  <si>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</si>
  <si>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</si>
  <si>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000 2 07 00000 00 0000 180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</si>
  <si>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</si>
  <si>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</si>
  <si>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</si>
  <si>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</si>
  <si>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</si>
  <si>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</si>
  <si>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</si>
  <si>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</si>
  <si>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</si>
  <si>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</si>
  <si>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</si>
  <si>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</si>
  <si>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</si>
  <si>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</si>
  <si>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</si>
  <si>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тыс.руб.</t>
  </si>
  <si>
    <t>Сумма</t>
  </si>
  <si>
    <t>000 2 02 10000 00 0000 151</t>
  </si>
  <si>
    <t>ДОТАЦИИ БЮДЖЕТАМ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</si>
  <si>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</si>
  <si>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</si>
  <si>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</si>
  <si>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000 2 02 30000 00 0000 151</t>
  </si>
  <si>
    <t>000 2 02 40000 00 0000 151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</si>
  <si>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</si>
  <si>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</si>
  <si>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Поступления доходов в  бюджет городского округа Ступино Московской области на 2018 год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</si>
  <si>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</si>
  <si>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</si>
  <si>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</si>
  <si>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</si>
  <si>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</si>
  <si>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</si>
  <si>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</si>
  <si>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</si>
  <si>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</si>
  <si>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</si>
  <si>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</si>
  <si>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</si>
  <si>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</si>
  <si>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</si>
  <si>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</si>
  <si>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</si>
  <si>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</si>
  <si>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</si>
  <si>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</si>
  <si>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</si>
  <si>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</si>
  <si>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</si>
  <si>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000 1 13 02994 04 0051 130</t>
  </si>
  <si>
    <t>000 1 13 02994 04 0085 130</t>
  </si>
  <si>
    <t>родительская плата в ДДО "Управление образования"</t>
  </si>
  <si>
    <t>оздоровительная кампания "Управление образования"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</si>
  <si>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</si>
  <si>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</si>
  <si>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</si>
  <si>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</si>
  <si>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</si>
  <si>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</si>
  <si>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</si>
  <si>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</si>
  <si>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</si>
  <si>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</si>
  <si>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</si>
  <si>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</si>
  <si>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</si>
  <si>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000 2 02 15001 04 0000 151</t>
  </si>
  <si>
    <t>Поступления по плате за наем жилых помещений, находящихся в собственности муниципальных образований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</si>
  <si>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</si>
  <si>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"Управление образования"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</si>
  <si>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</si>
  <si>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000 2 02 45160 04 0000 151</t>
  </si>
  <si>
    <t>Прочие межбюджетные трансферты, передаваемые бюджетам городских округов</t>
  </si>
  <si>
    <t>000 2 02 49999 04 0000 151</t>
  </si>
  <si>
    <t>Прочие субсидии бюджетам городских округов</t>
  </si>
  <si>
    <t>000 2 02 29999 04 0000 151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</si>
  <si>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</si>
  <si>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</si>
  <si>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</si>
  <si>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</si>
  <si>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</si>
  <si>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</si>
  <si>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</si>
  <si>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</si>
  <si>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</si>
  <si>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</si>
  <si>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</si>
  <si>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осуществление государственных полномочий Московской области в области земельных отношений (государственная программа Московской области «Эффективная власть» на 2017-2021 годы)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</si>
  <si>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</si>
  <si>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</si>
  <si>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</si>
  <si>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</si>
  <si>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</si>
  <si>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</si>
  <si>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000 2 02 30022 04 0000 151</t>
  </si>
  <si>
    <t>000 2 02 30024 04 0000 151</t>
  </si>
  <si>
    <t>000 2 02 30029 04 0000 151</t>
  </si>
  <si>
    <t>000 2 02 35082 04 0000 151</t>
  </si>
  <si>
    <t>000 2 02 39999 04 0000 151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</si>
  <si>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</si>
  <si>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</si>
  <si>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</si>
  <si>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</t>
    </r>
    <r>
      <rPr>
        <b/>
        <i/>
        <sz val="10"/>
        <rFont val="Arial Narrow"/>
        <family val="2"/>
      </rPr>
      <t xml:space="preserve"> в муниципальных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</si>
  <si>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</rPr>
      <t>в муниципальных дошкольных образовательных организациях</t>
    </r>
    <r>
      <rPr>
        <i/>
        <sz val="10"/>
        <rFont val="Arial Narrow"/>
        <family val="2"/>
      </rPr>
      <t xml:space="preserve">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</si>
  <si>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>в частных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</si>
  <si>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Прочие доходы от компенсации затрат бюджетов городских округов (оздоровительная кампания детей)</t>
  </si>
  <si>
    <t>000 2 07 04050 04 0000 180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</si>
  <si>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</si>
  <si>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 xml:space="preserve"> -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</si>
  <si>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</si>
  <si>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</si>
  <si>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</si>
  <si>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</si>
  <si>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</si>
  <si>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 xml:space="preserve">от 21.12.2017г. № 77/6 «О бюджете городского округа Ступино                                                                                                                                 </t>
  </si>
  <si>
    <t>Московской области на 2018 год и на плановый период 2019-2020 годов»</t>
  </si>
  <si>
    <t>Приложение  1</t>
  </si>
  <si>
    <t>"Приложение  1
к решению Совета депутатов 
городского округа Ступино Московской области
"О бюджете городского округа Ступино Московской области
на 2018 год и на плановый период 2019-2020 годов"</t>
  </si>
  <si>
    <t>"</t>
  </si>
  <si>
    <t>000 2 02 20077 04 0001 151</t>
  </si>
  <si>
    <t>000 2 02 20077 04 0002 151</t>
  </si>
  <si>
    <t>000 2 02 20077 04 0003 151</t>
  </si>
  <si>
    <t>Субсидии бюджетам городских округов на софинансирование капитальных вложений в объекты муниципальной собственности (на капитальные вложения в общеобразовательные организации в целях поддержания односменного режима обучения)</t>
  </si>
  <si>
    <t xml:space="preserve"> - на софинансирование расходов на повышение заработной платы работникам муниципальных учреждений в сфере культуры</t>
  </si>
  <si>
    <t xml:space="preserve"> - на обеспечение современными аппаратно-программными комплексами общеобразовательных организаций в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</si>
  <si>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</si>
  <si>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</si>
  <si>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</si>
  <si>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</si>
  <si>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</si>
  <si>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</si>
  <si>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по обеспечению жильем молодых семей</t>
  </si>
  <si>
    <t>000 2 02 25027 04 0000 151</t>
  </si>
  <si>
    <t>000 2 02 25497 04 0000 151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</si>
  <si>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</si>
  <si>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реализацию мероприятий по устойчивому развитию сельских территорий</t>
  </si>
  <si>
    <t>000 2 02 25555 04 0000 151</t>
  </si>
  <si>
    <t>000 2 02 25567 04 0000 151</t>
  </si>
  <si>
    <t xml:space="preserve"> - на обеспечение (доведение до запланированных значений качественных показателей)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</si>
  <si>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</si>
  <si>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</si>
  <si>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</si>
  <si>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мероприятия по организации отдыха детей в каникулярное время </t>
  </si>
  <si>
    <t xml:space="preserve"> - на улучшение жилищных условий граждан, проживающих в сельской местности, в том числе молодых семей и молодых специалистов</t>
  </si>
  <si>
    <t xml:space="preserve"> - на ремонт подъездов в многоквартирных домах</t>
  </si>
  <si>
    <t xml:space="preserve"> - на строительство, реконструкцию, создание (организацию)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</si>
  <si>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 xml:space="preserve"> - на комплексное благоустройство территорий муниципальных образований Московской области</t>
  </si>
  <si>
    <t xml:space="preserve"> - на приобретение техники для нужд благоустройства территорий муниципальных образований Московской области</t>
  </si>
  <si>
    <t xml:space="preserve"> - на проектирование и реконструкцию муниципальных стадионов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</si>
  <si>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</si>
  <si>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</si>
  <si>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 на реализацию проектов государственно-частного партнерства в жилищно-коммунальном хозяйстве в сфере теплоснабжения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</si>
  <si>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</si>
  <si>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</si>
  <si>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платных услуг, оказываемых казенными учреждениями (МКУ «МФЦ")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</si>
  <si>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</si>
  <si>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 xml:space="preserve"> - на реализацию отдельных мероприятий муниципальных программ (подпрограмм) в сфере культуры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</si>
  <si>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</si>
  <si>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</si>
  <si>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000 1 17 05040 04 0008 180</t>
  </si>
  <si>
    <t>000 1 17 05040 04 0009 180</t>
  </si>
  <si>
    <t>000 1 17 05040 04 0010 180</t>
  </si>
  <si>
    <t xml:space="preserve"> - на софинансирование транспортного обеспечения садоводческих, огороднических или дачных некоммерческих объединений граждан, расположенных на территории Московской области, на муниципальных маршрутах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</si>
  <si>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</si>
  <si>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</si>
  <si>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 xml:space="preserve"> - на ликвидацию несанкционированных свалок и навалов мусора</t>
  </si>
  <si>
    <t xml:space="preserve"> -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</si>
  <si>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 xml:space="preserve"> -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</si>
  <si>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</si>
  <si>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</si>
  <si>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</si>
  <si>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(СД го Ступино)</t>
  </si>
  <si>
    <t>прочие доходы (Администрация го Ступино)</t>
  </si>
  <si>
    <t>прочие доходы (МКУ ЦБУ го Ступино)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</si>
  <si>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</si>
  <si>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</si>
  <si>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платных услуг, оказываемых казенными учреждениями (соц сфера)</t>
  </si>
  <si>
    <t>Прочие неналоговые доходы бюджетов городских округов (МКУ ЦБУ го Ступино)</t>
  </si>
  <si>
    <t xml:space="preserve">Прочие доходы от компенсации затрат бюджетов городских округов (родительская плата в ДДО) </t>
  </si>
  <si>
    <t xml:space="preserve">000 2 02 25519 04 0000 151 </t>
  </si>
  <si>
    <r>
      <t xml:space="preserve">Субсидия бюджетам городских округов на поддержку отрасли культуры   </t>
    </r>
    <r>
      <rPr>
        <i/>
        <sz val="10"/>
        <rFont val="Arial Narrow"/>
        <family val="2"/>
      </rPr>
      <t>(Подключение муниципальных общедоступных библиотек и государственных центральных библиотек в субъектах РФ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  </r>
  </si>
  <si>
    <t>от 17 декабря 2018г  № 232/21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</si>
</sst>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  <numFmt numFmtId="177" formatCode="0.0000"/>
    <numFmt numFmtId="178" formatCode="0.000"/>
    <numFmt numFmtId="179" formatCode="#,##0.000"/>
    <numFmt numFmtId="180" formatCode="#,##0.0000"/>
    <numFmt numFmtId="181" formatCode="#,##0.00000"/>
    <numFmt numFmtId="182" formatCode="#,##0.000000"/>
  </numFmts>
  <fonts count="4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Calibri"/>
      <family val="2"/>
    </font>
    <font>
      <b/>
      <sz val="11"/>
      <name val="Arial Narrow"/>
      <family val="2"/>
    </font>
    <font>
      <i/>
      <vertAlign val="superscript"/>
      <sz val="10"/>
      <name val="Arial Narrow"/>
      <family val="2"/>
    </font>
    <font>
      <sz val="10"/>
      <color indexed="36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5" applyFont="1" applyFill="1" applyAlignment="1">
      <alignment vertical="center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Border="1" applyAlignment="1">
      <alignment vertical="center"/>
      <protection/>
    </xf>
    <xf numFmtId="174" fontId="3" fillId="0" borderId="0" xfId="55" applyNumberFormat="1" applyFont="1" applyFill="1" applyAlignment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Fill="1" applyAlignment="1">
      <alignment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5" applyFont="1" applyFill="1" applyAlignment="1">
      <alignment vertical="center"/>
      <protection/>
    </xf>
    <xf numFmtId="1" fontId="12" fillId="0" borderId="10" xfId="55" applyNumberFormat="1" applyFont="1" applyFill="1" applyBorder="1" applyAlignment="1" applyProtection="1">
      <alignment horizontal="center" vertical="center" wrapText="1"/>
      <protection/>
    </xf>
    <xf numFmtId="0" fontId="12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2" fillId="0" borderId="10" xfId="55" applyNumberFormat="1" applyFont="1" applyFill="1" applyBorder="1" applyAlignment="1" applyProtection="1">
      <alignment horizontal="left" vertical="center" wrapText="1" indent="1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Alignment="1">
      <alignment horizontal="right" vertical="center"/>
      <protection/>
    </xf>
    <xf numFmtId="173" fontId="3" fillId="0" borderId="10" xfId="63" applyNumberFormat="1" applyFont="1" applyFill="1" applyBorder="1" applyAlignment="1">
      <alignment horizontal="center" vertical="center"/>
    </xf>
    <xf numFmtId="173" fontId="3" fillId="0" borderId="0" xfId="55" applyNumberFormat="1" applyFont="1" applyFill="1" applyAlignment="1">
      <alignment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5" fillId="0" borderId="10" xfId="63" applyNumberFormat="1" applyFont="1" applyFill="1" applyBorder="1" applyAlignment="1" applyProtection="1">
      <alignment horizontal="center" vertical="center"/>
      <protection locked="0"/>
    </xf>
    <xf numFmtId="173" fontId="3" fillId="0" borderId="10" xfId="63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Alignment="1" applyProtection="1">
      <alignment vertical="center"/>
      <protection locked="0"/>
    </xf>
    <xf numFmtId="0" fontId="3" fillId="0" borderId="0" xfId="55" applyFont="1" applyFill="1" applyAlignment="1" applyProtection="1">
      <alignment vertical="center"/>
      <protection locked="0"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11" xfId="55" applyFont="1" applyFill="1" applyBorder="1" applyAlignment="1">
      <alignment horizontal="left" vertical="center" wrapText="1" indent="1"/>
      <protection/>
    </xf>
    <xf numFmtId="173" fontId="7" fillId="0" borderId="10" xfId="63" applyNumberFormat="1" applyFont="1" applyFill="1" applyBorder="1" applyAlignment="1">
      <alignment horizontal="center" vertical="center"/>
    </xf>
    <xf numFmtId="0" fontId="10" fillId="0" borderId="0" xfId="55" applyFont="1" applyFill="1" applyAlignment="1">
      <alignment horizontal="center" vertical="center" wrapText="1"/>
      <protection/>
    </xf>
    <xf numFmtId="174" fontId="3" fillId="0" borderId="0" xfId="55" applyNumberFormat="1" applyFont="1" applyFill="1" applyAlignment="1">
      <alignment horizontal="right" vertical="center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7" fillId="0" borderId="11" xfId="55" applyFont="1" applyFill="1" applyBorder="1" applyAlignment="1">
      <alignment horizontal="left" vertical="center" wrapText="1" indent="2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>
      <alignment horizontal="center" vertical="center"/>
    </xf>
    <xf numFmtId="173" fontId="5" fillId="0" borderId="12" xfId="63" applyNumberFormat="1" applyFont="1" applyFill="1" applyBorder="1" applyAlignment="1" applyProtection="1">
      <alignment horizontal="center" vertical="center"/>
      <protection/>
    </xf>
    <xf numFmtId="0" fontId="7" fillId="0" borderId="10" xfId="55" applyFont="1" applyFill="1" applyBorder="1" applyAlignment="1">
      <alignment horizontal="left" vertical="center" wrapText="1" indent="1"/>
      <protection/>
    </xf>
    <xf numFmtId="173" fontId="15" fillId="0" borderId="0" xfId="55" applyNumberFormat="1" applyFont="1" applyFill="1">
      <alignment/>
      <protection/>
    </xf>
    <xf numFmtId="4" fontId="3" fillId="0" borderId="0" xfId="55" applyNumberFormat="1" applyFont="1" applyFill="1" applyAlignment="1">
      <alignment horizontal="center" vertical="center"/>
      <protection/>
    </xf>
    <xf numFmtId="4" fontId="6" fillId="0" borderId="0" xfId="55" applyNumberFormat="1" applyFont="1" applyFill="1" applyAlignment="1">
      <alignment horizontal="center" vertical="center"/>
      <protection/>
    </xf>
    <xf numFmtId="4" fontId="5" fillId="0" borderId="0" xfId="55" applyNumberFormat="1" applyFont="1" applyFill="1" applyAlignment="1">
      <alignment horizontal="center" vertical="center" wrapText="1"/>
      <protection/>
    </xf>
    <xf numFmtId="4" fontId="5" fillId="0" borderId="0" xfId="55" applyNumberFormat="1" applyFont="1" applyFill="1" applyAlignment="1">
      <alignment horizontal="center" vertical="center"/>
      <protection/>
    </xf>
    <xf numFmtId="4" fontId="3" fillId="0" borderId="0" xfId="55" applyNumberFormat="1" applyFont="1" applyFill="1" applyAlignment="1">
      <alignment horizontal="center" vertical="center"/>
      <protection/>
    </xf>
    <xf numFmtId="4" fontId="7" fillId="0" borderId="0" xfId="55" applyNumberFormat="1" applyFont="1" applyFill="1" applyAlignment="1">
      <alignment horizontal="center" vertical="center"/>
      <protection/>
    </xf>
    <xf numFmtId="4" fontId="8" fillId="0" borderId="0" xfId="55" applyNumberFormat="1" applyFont="1" applyFill="1" applyAlignment="1">
      <alignment horizontal="center" vertical="center"/>
      <protection/>
    </xf>
    <xf numFmtId="4" fontId="5" fillId="0" borderId="0" xfId="55" applyNumberFormat="1" applyFont="1" applyFill="1" applyAlignment="1">
      <alignment horizontal="center" vertical="center"/>
      <protection/>
    </xf>
    <xf numFmtId="4" fontId="5" fillId="0" borderId="0" xfId="55" applyNumberFormat="1" applyFont="1" applyFill="1" applyAlignment="1" applyProtection="1">
      <alignment horizontal="center" vertical="center"/>
      <protection locked="0"/>
    </xf>
    <xf numFmtId="4" fontId="3" fillId="0" borderId="0" xfId="55" applyNumberFormat="1" applyFont="1" applyFill="1" applyAlignment="1" applyProtection="1">
      <alignment horizontal="center" vertical="center"/>
      <protection locked="0"/>
    </xf>
    <xf numFmtId="4" fontId="3" fillId="0" borderId="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Alignment="1">
      <alignment horizontal="center" vertical="center"/>
      <protection/>
    </xf>
    <xf numFmtId="172" fontId="3" fillId="0" borderId="0" xfId="55" applyNumberFormat="1" applyFont="1" applyFill="1" applyAlignment="1">
      <alignment horizontal="center" vertical="center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0" fontId="3" fillId="0" borderId="0" xfId="55" applyFont="1" applyFill="1" applyAlignment="1">
      <alignment horizontal="right" vertical="center" wrapText="1"/>
      <protection/>
    </xf>
    <xf numFmtId="0" fontId="0" fillId="0" borderId="0" xfId="0" applyFill="1" applyAlignment="1">
      <alignment horizontal="right" vertical="center" wrapText="1"/>
    </xf>
    <xf numFmtId="0" fontId="3" fillId="0" borderId="0" xfId="55" applyFont="1" applyFill="1" applyAlignment="1">
      <alignment horizontal="right" vertical="center" wrapText="1"/>
      <protection/>
    </xf>
    <xf numFmtId="0" fontId="10" fillId="0" borderId="0" xfId="55" applyFont="1" applyFill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SheetLayoutView="100" zoomScalePageLayoutView="0" workbookViewId="0" topLeftCell="A1">
      <selection activeCell="I2" sqref="I2"/>
    </sheetView>
  </sheetViews>
  <sheetFormatPr defaultColWidth="9.125" defaultRowHeight="5.25" customHeight="1"/>
  <cols>
    <col min="1" max="1" width="21.125" style="1" customWidth="1"/>
    <col min="2" max="2" width="102.50390625" style="1" customWidth="1"/>
    <col min="3" max="3" width="11.625" style="2" customWidth="1"/>
    <col min="4" max="4" width="9.125" style="2" customWidth="1"/>
    <col min="5" max="5" width="11.50390625" style="63" customWidth="1"/>
    <col min="6" max="6" width="7.00390625" style="2" customWidth="1"/>
    <col min="7" max="16384" width="9.125" style="2" customWidth="1"/>
  </cols>
  <sheetData>
    <row r="1" spans="1:5" s="37" customFormat="1" ht="14.25" customHeight="1">
      <c r="A1" s="3"/>
      <c r="B1" s="77" t="s">
        <v>167</v>
      </c>
      <c r="C1" s="78"/>
      <c r="E1" s="63"/>
    </row>
    <row r="2" spans="1:5" s="37" customFormat="1" ht="14.25" customHeight="1">
      <c r="A2" s="3"/>
      <c r="B2" s="77" t="s">
        <v>161</v>
      </c>
      <c r="C2" s="78"/>
      <c r="E2" s="63"/>
    </row>
    <row r="3" spans="1:5" s="37" customFormat="1" ht="14.25" customHeight="1">
      <c r="A3" s="3"/>
      <c r="B3" s="77" t="s">
        <v>162</v>
      </c>
      <c r="C3" s="78"/>
      <c r="E3" s="63"/>
    </row>
    <row r="4" spans="1:5" s="37" customFormat="1" ht="14.25" customHeight="1">
      <c r="A4" s="3"/>
      <c r="B4" s="77" t="s">
        <v>163</v>
      </c>
      <c r="C4" s="78"/>
      <c r="E4" s="63"/>
    </row>
    <row r="5" spans="1:5" s="37" customFormat="1" ht="14.25" customHeight="1">
      <c r="A5" s="3"/>
      <c r="B5" s="77" t="s">
        <v>164</v>
      </c>
      <c r="C5" s="78"/>
      <c r="E5" s="63"/>
    </row>
    <row r="6" spans="1:5" s="37" customFormat="1" ht="14.25" customHeight="1">
      <c r="A6" s="3"/>
      <c r="B6" s="77" t="s">
        <v>165</v>
      </c>
      <c r="C6" s="78"/>
      <c r="E6" s="63"/>
    </row>
    <row r="7" spans="1:5" s="37" customFormat="1" ht="14.25" customHeight="1">
      <c r="A7" s="3"/>
      <c r="B7" s="77" t="s">
        <v>166</v>
      </c>
      <c r="C7" s="78"/>
      <c r="E7" s="63"/>
    </row>
    <row r="8" spans="1:5" s="37" customFormat="1" ht="14.25" customHeight="1">
      <c r="A8" s="3"/>
      <c r="B8" s="77" t="s">
        <v>232</v>
      </c>
      <c r="C8" s="78"/>
      <c r="E8" s="63"/>
    </row>
    <row r="9" ht="11.25" customHeight="1"/>
    <row r="10" spans="2:3" ht="67.5" customHeight="1">
      <c r="B10" s="77" t="s">
        <v>168</v>
      </c>
      <c r="C10" s="78"/>
    </row>
    <row r="11" spans="2:3" ht="12.75" customHeight="1">
      <c r="B11" s="79"/>
      <c r="C11" s="79"/>
    </row>
    <row r="12" spans="1:5" s="4" customFormat="1" ht="18" customHeight="1">
      <c r="A12" s="80" t="s">
        <v>77</v>
      </c>
      <c r="B12" s="80"/>
      <c r="C12" s="80"/>
      <c r="E12" s="64"/>
    </row>
    <row r="13" spans="1:5" s="4" customFormat="1" ht="12" customHeight="1">
      <c r="A13" s="52"/>
      <c r="B13" s="52"/>
      <c r="C13" s="52"/>
      <c r="E13" s="64"/>
    </row>
    <row r="14" spans="1:3" ht="13.5" customHeight="1">
      <c r="A14" s="5"/>
      <c r="B14" s="5"/>
      <c r="C14" s="37" t="s">
        <v>66</v>
      </c>
    </row>
    <row r="15" spans="1:5" s="55" customFormat="1" ht="42" customHeight="1">
      <c r="A15" s="40" t="s">
        <v>6</v>
      </c>
      <c r="B15" s="40" t="s">
        <v>65</v>
      </c>
      <c r="C15" s="54" t="s">
        <v>67</v>
      </c>
      <c r="E15" s="65"/>
    </row>
    <row r="16" spans="1:6" s="8" customFormat="1" ht="23.25" customHeight="1">
      <c r="A16" s="16" t="s">
        <v>7</v>
      </c>
      <c r="B16" s="27" t="s">
        <v>8</v>
      </c>
      <c r="C16" s="58">
        <f>C17+C23+C25+C30+C33+C36+C37+C49+C51+C68+C73+C74</f>
        <v>3013261.5515600005</v>
      </c>
      <c r="E16" s="74"/>
      <c r="F16" s="75"/>
    </row>
    <row r="17" spans="1:5" s="8" customFormat="1" ht="19.5" customHeight="1">
      <c r="A17" s="16" t="s">
        <v>9</v>
      </c>
      <c r="B17" s="17" t="s">
        <v>10</v>
      </c>
      <c r="C17" s="58">
        <f>C18</f>
        <v>1580900</v>
      </c>
      <c r="E17" s="66"/>
    </row>
    <row r="18" spans="1:5" s="11" customFormat="1" ht="21" customHeight="1">
      <c r="A18" s="9" t="s">
        <v>11</v>
      </c>
      <c r="B18" s="10" t="s">
        <v>12</v>
      </c>
      <c r="C18" s="57">
        <f>SUM(C19:C22)</f>
        <v>1580900</v>
      </c>
      <c r="E18" s="67"/>
    </row>
    <row r="19" spans="1:5" s="30" customFormat="1" ht="43.5" customHeight="1">
      <c r="A19" s="12" t="s">
        <v>54</v>
      </c>
      <c r="B19" s="29" t="s">
        <v>59</v>
      </c>
      <c r="C19" s="34">
        <v>1539600</v>
      </c>
      <c r="E19" s="68"/>
    </row>
    <row r="20" spans="1:5" s="30" customFormat="1" ht="56.25" customHeight="1">
      <c r="A20" s="12" t="s">
        <v>56</v>
      </c>
      <c r="B20" s="29" t="s">
        <v>55</v>
      </c>
      <c r="C20" s="34">
        <v>6850</v>
      </c>
      <c r="E20" s="68"/>
    </row>
    <row r="21" spans="1:5" s="30" customFormat="1" ht="31.5" customHeight="1">
      <c r="A21" s="12" t="s">
        <v>57</v>
      </c>
      <c r="B21" s="29" t="s">
        <v>64</v>
      </c>
      <c r="C21" s="34">
        <v>16250</v>
      </c>
      <c r="E21" s="68"/>
    </row>
    <row r="22" spans="1:5" s="30" customFormat="1" ht="44.25" customHeight="1">
      <c r="A22" s="12" t="s">
        <v>58</v>
      </c>
      <c r="B22" s="29" t="s">
        <v>60</v>
      </c>
      <c r="C22" s="34">
        <v>18200</v>
      </c>
      <c r="E22" s="68"/>
    </row>
    <row r="23" spans="1:5" s="8" customFormat="1" ht="21.75" customHeight="1">
      <c r="A23" s="22" t="s">
        <v>52</v>
      </c>
      <c r="B23" s="26" t="s">
        <v>53</v>
      </c>
      <c r="C23" s="58">
        <f>C24</f>
        <v>77000</v>
      </c>
      <c r="E23" s="66"/>
    </row>
    <row r="24" spans="1:5" s="11" customFormat="1" ht="21.75" customHeight="1">
      <c r="A24" s="9" t="s">
        <v>61</v>
      </c>
      <c r="B24" s="10" t="s">
        <v>62</v>
      </c>
      <c r="C24" s="35">
        <v>77000</v>
      </c>
      <c r="E24" s="67"/>
    </row>
    <row r="25" spans="1:5" s="8" customFormat="1" ht="21.75" customHeight="1">
      <c r="A25" s="16" t="s">
        <v>13</v>
      </c>
      <c r="B25" s="17" t="s">
        <v>14</v>
      </c>
      <c r="C25" s="58">
        <f>C26+C27+C28+C29</f>
        <v>219704.3</v>
      </c>
      <c r="E25" s="66"/>
    </row>
    <row r="26" spans="1:5" s="11" customFormat="1" ht="21.75" customHeight="1">
      <c r="A26" s="9" t="s">
        <v>15</v>
      </c>
      <c r="B26" s="10" t="s">
        <v>16</v>
      </c>
      <c r="C26" s="35">
        <v>122200</v>
      </c>
      <c r="E26" s="67"/>
    </row>
    <row r="27" spans="1:5" s="11" customFormat="1" ht="21.75" customHeight="1">
      <c r="A27" s="9" t="s">
        <v>17</v>
      </c>
      <c r="B27" s="10" t="s">
        <v>18</v>
      </c>
      <c r="C27" s="35">
        <v>77800</v>
      </c>
      <c r="E27" s="67"/>
    </row>
    <row r="28" spans="1:5" s="11" customFormat="1" ht="21.75" customHeight="1">
      <c r="A28" s="9" t="s">
        <v>19</v>
      </c>
      <c r="B28" s="10" t="s">
        <v>20</v>
      </c>
      <c r="C28" s="35">
        <v>3704.3</v>
      </c>
      <c r="E28" s="67"/>
    </row>
    <row r="29" spans="1:5" s="11" customFormat="1" ht="21.75" customHeight="1">
      <c r="A29" s="9" t="s">
        <v>21</v>
      </c>
      <c r="B29" s="10" t="s">
        <v>22</v>
      </c>
      <c r="C29" s="35">
        <v>16000</v>
      </c>
      <c r="E29" s="67"/>
    </row>
    <row r="30" spans="1:5" s="8" customFormat="1" ht="21.75" customHeight="1">
      <c r="A30" s="16" t="s">
        <v>78</v>
      </c>
      <c r="B30" s="17" t="s">
        <v>79</v>
      </c>
      <c r="C30" s="58">
        <f>SUM(C31:C32)</f>
        <v>753200</v>
      </c>
      <c r="E30" s="66"/>
    </row>
    <row r="31" spans="1:5" s="11" customFormat="1" ht="21.75" customHeight="1">
      <c r="A31" s="9" t="s">
        <v>80</v>
      </c>
      <c r="B31" s="10" t="s">
        <v>81</v>
      </c>
      <c r="C31" s="35">
        <v>42200</v>
      </c>
      <c r="E31" s="67"/>
    </row>
    <row r="32" spans="1:5" s="11" customFormat="1" ht="21.75" customHeight="1">
      <c r="A32" s="9" t="s">
        <v>82</v>
      </c>
      <c r="B32" s="10" t="s">
        <v>83</v>
      </c>
      <c r="C32" s="35">
        <v>711000</v>
      </c>
      <c r="E32" s="67"/>
    </row>
    <row r="33" spans="1:5" s="8" customFormat="1" ht="21.75" customHeight="1">
      <c r="A33" s="16" t="s">
        <v>23</v>
      </c>
      <c r="B33" s="17" t="s">
        <v>24</v>
      </c>
      <c r="C33" s="58">
        <f>C34+C35</f>
        <v>15000</v>
      </c>
      <c r="E33" s="66"/>
    </row>
    <row r="34" spans="1:5" s="11" customFormat="1" ht="30.75" customHeight="1" hidden="1">
      <c r="A34" s="9" t="s">
        <v>25</v>
      </c>
      <c r="B34" s="19" t="s">
        <v>63</v>
      </c>
      <c r="C34" s="35">
        <v>15000</v>
      </c>
      <c r="E34" s="67"/>
    </row>
    <row r="35" spans="1:5" s="11" customFormat="1" ht="21.75" customHeight="1" hidden="1">
      <c r="A35" s="9" t="s">
        <v>26</v>
      </c>
      <c r="B35" s="19" t="s">
        <v>27</v>
      </c>
      <c r="C35" s="35">
        <v>0</v>
      </c>
      <c r="E35" s="67"/>
    </row>
    <row r="36" spans="1:5" s="8" customFormat="1" ht="22.5" customHeight="1">
      <c r="A36" s="6" t="s">
        <v>28</v>
      </c>
      <c r="B36" s="7" t="s">
        <v>29</v>
      </c>
      <c r="C36" s="36">
        <v>1.2</v>
      </c>
      <c r="E36" s="66"/>
    </row>
    <row r="37" spans="1:5" s="8" customFormat="1" ht="22.5" customHeight="1">
      <c r="A37" s="16" t="s">
        <v>30</v>
      </c>
      <c r="B37" s="17" t="s">
        <v>31</v>
      </c>
      <c r="C37" s="58">
        <f>C38+C39+C45+C46</f>
        <v>138784.7</v>
      </c>
      <c r="E37" s="66"/>
    </row>
    <row r="38" spans="1:5" s="11" customFormat="1" ht="21" customHeight="1" hidden="1">
      <c r="A38" s="9" t="s">
        <v>32</v>
      </c>
      <c r="B38" s="10" t="s">
        <v>33</v>
      </c>
      <c r="C38" s="35">
        <v>0</v>
      </c>
      <c r="E38" s="67"/>
    </row>
    <row r="39" spans="1:5" s="11" customFormat="1" ht="42.75" customHeight="1">
      <c r="A39" s="18" t="s">
        <v>34</v>
      </c>
      <c r="B39" s="41" t="s">
        <v>5</v>
      </c>
      <c r="C39" s="35">
        <f>SUM(C40:C44)</f>
        <v>125243.90000000001</v>
      </c>
      <c r="E39" s="67"/>
    </row>
    <row r="40" spans="1:5" s="11" customFormat="1" ht="42.75" customHeight="1">
      <c r="A40" s="18" t="s">
        <v>84</v>
      </c>
      <c r="B40" s="48" t="s">
        <v>85</v>
      </c>
      <c r="C40" s="35">
        <v>110239</v>
      </c>
      <c r="E40" s="67"/>
    </row>
    <row r="41" spans="1:5" s="11" customFormat="1" ht="40.5" customHeight="1">
      <c r="A41" s="9" t="s">
        <v>86</v>
      </c>
      <c r="B41" s="49" t="s">
        <v>87</v>
      </c>
      <c r="C41" s="35">
        <v>4035</v>
      </c>
      <c r="E41" s="67"/>
    </row>
    <row r="42" spans="1:5" s="11" customFormat="1" ht="31.5" customHeight="1">
      <c r="A42" s="9" t="s">
        <v>89</v>
      </c>
      <c r="B42" s="49" t="s">
        <v>88</v>
      </c>
      <c r="C42" s="35">
        <v>5419.1</v>
      </c>
      <c r="E42" s="74"/>
    </row>
    <row r="43" spans="1:5" s="11" customFormat="1" ht="21" customHeight="1">
      <c r="A43" s="23" t="s">
        <v>90</v>
      </c>
      <c r="B43" s="49" t="s">
        <v>91</v>
      </c>
      <c r="C43" s="35">
        <v>5550.8</v>
      </c>
      <c r="E43" s="67"/>
    </row>
    <row r="44" spans="1:5" s="11" customFormat="1" ht="23.25" customHeight="1" hidden="1">
      <c r="A44" s="23" t="s">
        <v>204</v>
      </c>
      <c r="B44" s="49" t="s">
        <v>203</v>
      </c>
      <c r="C44" s="35">
        <v>0</v>
      </c>
      <c r="E44" s="67"/>
    </row>
    <row r="45" spans="1:5" s="11" customFormat="1" ht="31.5" customHeight="1">
      <c r="A45" s="9" t="s">
        <v>92</v>
      </c>
      <c r="B45" s="10" t="s">
        <v>93</v>
      </c>
      <c r="C45" s="35">
        <v>1340.8</v>
      </c>
      <c r="E45" s="67"/>
    </row>
    <row r="46" spans="1:5" s="11" customFormat="1" ht="41.25" customHeight="1">
      <c r="A46" s="9" t="s">
        <v>94</v>
      </c>
      <c r="B46" s="10" t="s">
        <v>95</v>
      </c>
      <c r="C46" s="35">
        <f>C47+C48</f>
        <v>12200</v>
      </c>
      <c r="E46" s="67"/>
    </row>
    <row r="47" spans="1:5" s="30" customFormat="1" ht="21.75" customHeight="1" hidden="1">
      <c r="A47" s="12" t="s">
        <v>94</v>
      </c>
      <c r="B47" s="29" t="s">
        <v>118</v>
      </c>
      <c r="C47" s="34">
        <v>12200</v>
      </c>
      <c r="E47" s="68"/>
    </row>
    <row r="48" spans="1:5" s="30" customFormat="1" ht="54.75" customHeight="1" hidden="1">
      <c r="A48" s="12" t="s">
        <v>94</v>
      </c>
      <c r="B48" s="29" t="s">
        <v>95</v>
      </c>
      <c r="C48" s="34"/>
      <c r="E48" s="68"/>
    </row>
    <row r="49" spans="1:5" s="8" customFormat="1" ht="21.75" customHeight="1">
      <c r="A49" s="16" t="s">
        <v>35</v>
      </c>
      <c r="B49" s="17" t="s">
        <v>36</v>
      </c>
      <c r="C49" s="58">
        <f>C50</f>
        <v>4600</v>
      </c>
      <c r="E49" s="66"/>
    </row>
    <row r="50" spans="1:5" s="11" customFormat="1" ht="20.25" customHeight="1">
      <c r="A50" s="9" t="s">
        <v>37</v>
      </c>
      <c r="B50" s="10" t="s">
        <v>38</v>
      </c>
      <c r="C50" s="35">
        <v>4600</v>
      </c>
      <c r="E50" s="67"/>
    </row>
    <row r="51" spans="1:5" s="8" customFormat="1" ht="24.75" customHeight="1">
      <c r="A51" s="16" t="s">
        <v>39</v>
      </c>
      <c r="B51" s="17" t="s">
        <v>40</v>
      </c>
      <c r="C51" s="58">
        <f>C52+C53+C58+C63+C66</f>
        <v>115155.95156</v>
      </c>
      <c r="E51" s="66"/>
    </row>
    <row r="52" spans="1:5" s="8" customFormat="1" ht="30.75" customHeight="1" hidden="1">
      <c r="A52" s="31" t="s">
        <v>219</v>
      </c>
      <c r="B52" s="32" t="s">
        <v>220</v>
      </c>
      <c r="C52" s="35">
        <v>52.3</v>
      </c>
      <c r="E52" s="66"/>
    </row>
    <row r="53" spans="1:5" s="8" customFormat="1" ht="24" customHeight="1" hidden="1">
      <c r="A53" s="31" t="s">
        <v>96</v>
      </c>
      <c r="B53" s="32" t="s">
        <v>97</v>
      </c>
      <c r="C53" s="35">
        <f>SUM(C54:C57)</f>
        <v>1320.35156</v>
      </c>
      <c r="E53" s="66"/>
    </row>
    <row r="54" spans="1:5" s="13" customFormat="1" ht="20.25" customHeight="1" hidden="1">
      <c r="A54" s="12" t="s">
        <v>96</v>
      </c>
      <c r="B54" s="29" t="s">
        <v>151</v>
      </c>
      <c r="C54" s="34">
        <f>59.1+223.5</f>
        <v>282.6</v>
      </c>
      <c r="E54" s="69"/>
    </row>
    <row r="55" spans="1:5" s="13" customFormat="1" ht="20.25" customHeight="1" hidden="1">
      <c r="A55" s="12" t="s">
        <v>96</v>
      </c>
      <c r="B55" s="29" t="s">
        <v>205</v>
      </c>
      <c r="C55" s="34">
        <f>100+93+5+5+6+100+20+10+5+5+5+6+6+2+6+6+12+10+6.048+0.5+0.96+0.35+0.01356+1+6.18+2+19.5+2+139.3</f>
        <v>579.8515600000001</v>
      </c>
      <c r="E55" s="69"/>
    </row>
    <row r="56" spans="1:5" s="13" customFormat="1" ht="20.25" customHeight="1" hidden="1">
      <c r="A56" s="12" t="s">
        <v>96</v>
      </c>
      <c r="B56" s="29" t="s">
        <v>227</v>
      </c>
      <c r="C56" s="34">
        <v>457.6</v>
      </c>
      <c r="E56" s="69"/>
    </row>
    <row r="57" spans="1:5" s="13" customFormat="1" ht="20.25" customHeight="1" hidden="1">
      <c r="A57" s="12" t="s">
        <v>96</v>
      </c>
      <c r="B57" s="29" t="s">
        <v>221</v>
      </c>
      <c r="C57" s="34">
        <v>0.3</v>
      </c>
      <c r="E57" s="69"/>
    </row>
    <row r="58" spans="1:5" s="8" customFormat="1" ht="23.25" customHeight="1" hidden="1">
      <c r="A58" s="31" t="s">
        <v>99</v>
      </c>
      <c r="B58" s="33" t="s">
        <v>98</v>
      </c>
      <c r="C58" s="35">
        <f>SUM(C59:C62)</f>
        <v>12589.9</v>
      </c>
      <c r="E58" s="66"/>
    </row>
    <row r="59" spans="1:5" s="13" customFormat="1" ht="20.25" customHeight="1" hidden="1">
      <c r="A59" s="12" t="s">
        <v>99</v>
      </c>
      <c r="B59" s="29" t="s">
        <v>152</v>
      </c>
      <c r="C59" s="34">
        <v>6542.9</v>
      </c>
      <c r="E59" s="69"/>
    </row>
    <row r="60" spans="1:5" s="13" customFormat="1" ht="20.25" customHeight="1" hidden="1">
      <c r="A60" s="12" t="s">
        <v>99</v>
      </c>
      <c r="B60" s="29" t="s">
        <v>223</v>
      </c>
      <c r="C60" s="34">
        <v>1712.3</v>
      </c>
      <c r="E60" s="69"/>
    </row>
    <row r="61" spans="1:5" s="13" customFormat="1" ht="20.25" customHeight="1" hidden="1">
      <c r="A61" s="12" t="s">
        <v>99</v>
      </c>
      <c r="B61" s="29" t="s">
        <v>224</v>
      </c>
      <c r="C61" s="34">
        <v>4329.5</v>
      </c>
      <c r="E61" s="69"/>
    </row>
    <row r="62" spans="1:5" s="13" customFormat="1" ht="20.25" customHeight="1" hidden="1">
      <c r="A62" s="12" t="s">
        <v>99</v>
      </c>
      <c r="B62" s="29" t="s">
        <v>222</v>
      </c>
      <c r="C62" s="34">
        <v>5.2</v>
      </c>
      <c r="E62" s="69"/>
    </row>
    <row r="63" spans="1:5" s="8" customFormat="1" ht="22.5" customHeight="1" hidden="1">
      <c r="A63" s="31" t="s">
        <v>100</v>
      </c>
      <c r="B63" s="33" t="s">
        <v>156</v>
      </c>
      <c r="C63" s="35">
        <f>C64+C65</f>
        <v>1193.4</v>
      </c>
      <c r="E63" s="66"/>
    </row>
    <row r="64" spans="1:5" s="13" customFormat="1" ht="21" customHeight="1" hidden="1">
      <c r="A64" s="12" t="s">
        <v>100</v>
      </c>
      <c r="B64" s="29" t="s">
        <v>103</v>
      </c>
      <c r="C64" s="34">
        <v>587.6</v>
      </c>
      <c r="E64" s="69"/>
    </row>
    <row r="65" spans="1:5" s="13" customFormat="1" ht="30" customHeight="1" hidden="1">
      <c r="A65" s="12" t="s">
        <v>100</v>
      </c>
      <c r="B65" s="29" t="s">
        <v>158</v>
      </c>
      <c r="C65" s="34">
        <v>605.8</v>
      </c>
      <c r="E65" s="69"/>
    </row>
    <row r="66" spans="1:5" s="8" customFormat="1" ht="21.75" customHeight="1" hidden="1">
      <c r="A66" s="31" t="s">
        <v>101</v>
      </c>
      <c r="B66" s="33" t="s">
        <v>229</v>
      </c>
      <c r="C66" s="35">
        <f>C67</f>
        <v>100000</v>
      </c>
      <c r="E66" s="66"/>
    </row>
    <row r="67" spans="1:5" s="13" customFormat="1" ht="21" customHeight="1" hidden="1">
      <c r="A67" s="12" t="s">
        <v>101</v>
      </c>
      <c r="B67" s="29" t="s">
        <v>102</v>
      </c>
      <c r="C67" s="34">
        <v>100000</v>
      </c>
      <c r="E67" s="69"/>
    </row>
    <row r="68" spans="1:5" s="8" customFormat="1" ht="21" customHeight="1">
      <c r="A68" s="16" t="s">
        <v>41</v>
      </c>
      <c r="B68" s="17" t="s">
        <v>42</v>
      </c>
      <c r="C68" s="58">
        <f>C69+C70+C71+C72</f>
        <v>88806.70000000001</v>
      </c>
      <c r="E68" s="66"/>
    </row>
    <row r="69" spans="1:5" s="11" customFormat="1" ht="41.25" customHeight="1">
      <c r="A69" s="9" t="s">
        <v>226</v>
      </c>
      <c r="B69" s="25" t="s">
        <v>225</v>
      </c>
      <c r="C69" s="35">
        <v>94.5</v>
      </c>
      <c r="E69" s="67"/>
    </row>
    <row r="70" spans="1:5" s="11" customFormat="1" ht="42.75" customHeight="1">
      <c r="A70" s="9" t="s">
        <v>104</v>
      </c>
      <c r="B70" s="25" t="s">
        <v>105</v>
      </c>
      <c r="C70" s="35">
        <v>51125.3</v>
      </c>
      <c r="E70" s="67"/>
    </row>
    <row r="71" spans="1:5" s="11" customFormat="1" ht="31.5" customHeight="1">
      <c r="A71" s="9" t="s">
        <v>107</v>
      </c>
      <c r="B71" s="10" t="s">
        <v>106</v>
      </c>
      <c r="C71" s="35">
        <v>5586.9</v>
      </c>
      <c r="E71" s="67"/>
    </row>
    <row r="72" spans="1:5" s="11" customFormat="1" ht="42.75" customHeight="1">
      <c r="A72" s="9" t="s">
        <v>109</v>
      </c>
      <c r="B72" s="10" t="s">
        <v>108</v>
      </c>
      <c r="C72" s="35">
        <v>32000</v>
      </c>
      <c r="E72" s="67"/>
    </row>
    <row r="73" spans="1:5" s="8" customFormat="1" ht="21" customHeight="1">
      <c r="A73" s="16" t="s">
        <v>43</v>
      </c>
      <c r="B73" s="17" t="s">
        <v>44</v>
      </c>
      <c r="C73" s="58">
        <v>15000</v>
      </c>
      <c r="E73" s="66"/>
    </row>
    <row r="74" spans="1:5" s="8" customFormat="1" ht="21" customHeight="1">
      <c r="A74" s="16" t="s">
        <v>45</v>
      </c>
      <c r="B74" s="17" t="s">
        <v>46</v>
      </c>
      <c r="C74" s="58">
        <f>C75+C76</f>
        <v>5108.7</v>
      </c>
      <c r="E74" s="66"/>
    </row>
    <row r="75" spans="1:5" s="11" customFormat="1" ht="21.75" customHeight="1" hidden="1">
      <c r="A75" s="9" t="s">
        <v>110</v>
      </c>
      <c r="B75" s="10" t="s">
        <v>111</v>
      </c>
      <c r="C75" s="35"/>
      <c r="E75" s="67"/>
    </row>
    <row r="76" spans="1:5" s="11" customFormat="1" ht="21.75" customHeight="1" hidden="1">
      <c r="A76" s="9" t="s">
        <v>112</v>
      </c>
      <c r="B76" s="19" t="s">
        <v>113</v>
      </c>
      <c r="C76" s="35">
        <f>SUM(C77:C80)</f>
        <v>5108.7</v>
      </c>
      <c r="E76" s="67"/>
    </row>
    <row r="77" spans="1:5" s="30" customFormat="1" ht="21.75" customHeight="1" hidden="1">
      <c r="A77" s="12" t="s">
        <v>112</v>
      </c>
      <c r="B77" s="29" t="s">
        <v>228</v>
      </c>
      <c r="C77" s="34">
        <v>47.7</v>
      </c>
      <c r="E77" s="68"/>
    </row>
    <row r="78" spans="1:5" s="30" customFormat="1" ht="21.75" customHeight="1" hidden="1">
      <c r="A78" s="12" t="s">
        <v>210</v>
      </c>
      <c r="B78" s="29" t="s">
        <v>115</v>
      </c>
      <c r="C78" s="34">
        <v>2576.6</v>
      </c>
      <c r="E78" s="68"/>
    </row>
    <row r="79" spans="1:5" s="30" customFormat="1" ht="32.25" customHeight="1" hidden="1">
      <c r="A79" s="12" t="s">
        <v>211</v>
      </c>
      <c r="B79" s="29" t="s">
        <v>114</v>
      </c>
      <c r="C79" s="34">
        <v>2340.9</v>
      </c>
      <c r="E79" s="68"/>
    </row>
    <row r="80" spans="1:5" s="30" customFormat="1" ht="29.25" customHeight="1" hidden="1">
      <c r="A80" s="12" t="s">
        <v>212</v>
      </c>
      <c r="B80" s="29" t="s">
        <v>206</v>
      </c>
      <c r="C80" s="34">
        <v>143.5</v>
      </c>
      <c r="E80" s="68"/>
    </row>
    <row r="81" spans="1:5" s="8" customFormat="1" ht="22.5" customHeight="1">
      <c r="A81" s="16" t="s">
        <v>47</v>
      </c>
      <c r="B81" s="27" t="s">
        <v>48</v>
      </c>
      <c r="C81" s="58">
        <f>C83+C85+C123+C144+C150+C153+C154</f>
        <v>3280747.9888299997</v>
      </c>
      <c r="E81" s="66"/>
    </row>
    <row r="82" spans="1:5" s="8" customFormat="1" ht="22.5" customHeight="1">
      <c r="A82" s="24" t="s">
        <v>75</v>
      </c>
      <c r="B82" s="27" t="s">
        <v>76</v>
      </c>
      <c r="C82" s="58">
        <f>C83+C85+C123+C144</f>
        <v>3227544.04942</v>
      </c>
      <c r="E82" s="66"/>
    </row>
    <row r="83" spans="1:5" s="8" customFormat="1" ht="22.5" customHeight="1">
      <c r="A83" s="24" t="s">
        <v>68</v>
      </c>
      <c r="B83" s="17" t="s">
        <v>69</v>
      </c>
      <c r="C83" s="59">
        <f>C84</f>
        <v>409467.915</v>
      </c>
      <c r="E83" s="66"/>
    </row>
    <row r="84" spans="1:5" s="14" customFormat="1" ht="22.5" customHeight="1">
      <c r="A84" s="9" t="s">
        <v>117</v>
      </c>
      <c r="B84" s="15" t="s">
        <v>116</v>
      </c>
      <c r="C84" s="38">
        <v>409467.915</v>
      </c>
      <c r="E84" s="70"/>
    </row>
    <row r="85" spans="1:5" s="8" customFormat="1" ht="22.5" customHeight="1">
      <c r="A85" s="16" t="s">
        <v>70</v>
      </c>
      <c r="B85" s="17" t="s">
        <v>71</v>
      </c>
      <c r="C85" s="58">
        <f>C86+C90+C91+C92+C93+C94+C95+C96+C97</f>
        <v>911800.13442</v>
      </c>
      <c r="E85" s="66"/>
    </row>
    <row r="86" spans="1:5" s="14" customFormat="1" ht="22.5" customHeight="1">
      <c r="A86" s="9" t="s">
        <v>144</v>
      </c>
      <c r="B86" s="15" t="s">
        <v>143</v>
      </c>
      <c r="C86" s="38">
        <f>SUM(C87:C89)</f>
        <v>307596.21</v>
      </c>
      <c r="E86" s="70"/>
    </row>
    <row r="87" spans="1:5" s="13" customFormat="1" ht="31.5" customHeight="1">
      <c r="A87" s="12" t="s">
        <v>170</v>
      </c>
      <c r="B87" s="56" t="s">
        <v>173</v>
      </c>
      <c r="C87" s="51">
        <f>473289.57-188403.11</f>
        <v>284886.46</v>
      </c>
      <c r="E87" s="69"/>
    </row>
    <row r="88" spans="1:5" s="13" customFormat="1" ht="31.5" customHeight="1">
      <c r="A88" s="12" t="s">
        <v>171</v>
      </c>
      <c r="B88" s="56" t="s">
        <v>173</v>
      </c>
      <c r="C88" s="51">
        <f>24700-13300</f>
        <v>11400</v>
      </c>
      <c r="E88" s="69"/>
    </row>
    <row r="89" spans="1:5" s="13" customFormat="1" ht="31.5" customHeight="1">
      <c r="A89" s="12" t="s">
        <v>172</v>
      </c>
      <c r="B89" s="56" t="s">
        <v>173</v>
      </c>
      <c r="C89" s="51">
        <v>11309.75</v>
      </c>
      <c r="E89" s="69"/>
    </row>
    <row r="90" spans="1:5" s="14" customFormat="1" ht="40.5" customHeight="1">
      <c r="A90" s="9" t="s">
        <v>178</v>
      </c>
      <c r="B90" s="15" t="s">
        <v>177</v>
      </c>
      <c r="C90" s="35">
        <f>114396+6000</f>
        <v>120396</v>
      </c>
      <c r="E90" s="70"/>
    </row>
    <row r="91" spans="1:5" s="14" customFormat="1" ht="40.5" customHeight="1">
      <c r="A91" s="9" t="s">
        <v>180</v>
      </c>
      <c r="B91" s="15" t="s">
        <v>179</v>
      </c>
      <c r="C91" s="35">
        <f>239620.73775-9760.77833</f>
        <v>229859.95942</v>
      </c>
      <c r="E91" s="70"/>
    </row>
    <row r="92" spans="1:5" s="14" customFormat="1" ht="32.25" customHeight="1">
      <c r="A92" s="9" t="s">
        <v>183</v>
      </c>
      <c r="B92" s="15" t="s">
        <v>181</v>
      </c>
      <c r="C92" s="38">
        <v>2518.76066</v>
      </c>
      <c r="E92" s="70"/>
    </row>
    <row r="93" spans="1:5" s="14" customFormat="1" ht="21" customHeight="1">
      <c r="A93" s="9" t="s">
        <v>184</v>
      </c>
      <c r="B93" s="15" t="s">
        <v>182</v>
      </c>
      <c r="C93" s="38">
        <v>6693.1</v>
      </c>
      <c r="E93" s="70"/>
    </row>
    <row r="94" spans="1:5" s="14" customFormat="1" ht="42.75" customHeight="1">
      <c r="A94" s="9" t="s">
        <v>230</v>
      </c>
      <c r="B94" s="76" t="s">
        <v>231</v>
      </c>
      <c r="C94" s="51">
        <v>36.51134</v>
      </c>
      <c r="E94" s="70"/>
    </row>
    <row r="95" spans="1:5" s="14" customFormat="1" ht="28.5" customHeight="1">
      <c r="A95" s="9" t="s">
        <v>187</v>
      </c>
      <c r="B95" s="15" t="s">
        <v>185</v>
      </c>
      <c r="C95" s="38">
        <v>37788.52</v>
      </c>
      <c r="E95" s="70"/>
    </row>
    <row r="96" spans="1:5" s="14" customFormat="1" ht="21" customHeight="1">
      <c r="A96" s="9" t="s">
        <v>188</v>
      </c>
      <c r="B96" s="15" t="s">
        <v>186</v>
      </c>
      <c r="C96" s="38">
        <v>407.713</v>
      </c>
      <c r="E96" s="70"/>
    </row>
    <row r="97" spans="1:5" s="14" customFormat="1" ht="23.25" customHeight="1">
      <c r="A97" s="9" t="s">
        <v>126</v>
      </c>
      <c r="B97" s="15" t="s">
        <v>125</v>
      </c>
      <c r="C97" s="38">
        <f>SUM(C98:C122)</f>
        <v>206503.36000000002</v>
      </c>
      <c r="E97" s="70"/>
    </row>
    <row r="98" spans="1:5" s="13" customFormat="1" ht="30" customHeight="1">
      <c r="A98" s="12"/>
      <c r="B98" s="50" t="s">
        <v>127</v>
      </c>
      <c r="C98" s="51">
        <v>974</v>
      </c>
      <c r="E98" s="69"/>
    </row>
    <row r="99" spans="1:5" s="13" customFormat="1" ht="30" customHeight="1">
      <c r="A99" s="12"/>
      <c r="B99" s="50" t="s">
        <v>128</v>
      </c>
      <c r="C99" s="51">
        <v>7640</v>
      </c>
      <c r="E99" s="69"/>
    </row>
    <row r="100" spans="1:5" s="13" customFormat="1" ht="30" customHeight="1">
      <c r="A100" s="12"/>
      <c r="B100" s="50" t="s">
        <v>176</v>
      </c>
      <c r="C100" s="51">
        <v>70824</v>
      </c>
      <c r="E100" s="69"/>
    </row>
    <row r="101" spans="1:5" s="13" customFormat="1" ht="22.5" customHeight="1">
      <c r="A101" s="12"/>
      <c r="B101" s="50" t="s">
        <v>175</v>
      </c>
      <c r="C101" s="51">
        <v>9939</v>
      </c>
      <c r="E101" s="69"/>
    </row>
    <row r="102" spans="1:5" s="13" customFormat="1" ht="22.5" customHeight="1">
      <c r="A102" s="12"/>
      <c r="B102" s="50" t="s">
        <v>174</v>
      </c>
      <c r="C102" s="51">
        <f>12918+17448</f>
        <v>30366</v>
      </c>
      <c r="E102" s="69"/>
    </row>
    <row r="103" spans="1:5" s="13" customFormat="1" ht="43.5" customHeight="1">
      <c r="A103" s="12"/>
      <c r="B103" s="50" t="s">
        <v>159</v>
      </c>
      <c r="C103" s="51">
        <v>1229</v>
      </c>
      <c r="E103" s="69"/>
    </row>
    <row r="104" spans="1:5" s="13" customFormat="1" ht="41.25" customHeight="1">
      <c r="A104" s="12"/>
      <c r="B104" s="50" t="s">
        <v>189</v>
      </c>
      <c r="C104" s="51">
        <f>1477-1477</f>
        <v>0</v>
      </c>
      <c r="E104" s="69"/>
    </row>
    <row r="105" spans="1:5" s="13" customFormat="1" ht="32.25" customHeight="1">
      <c r="A105" s="12"/>
      <c r="B105" s="50" t="s">
        <v>190</v>
      </c>
      <c r="C105" s="51">
        <v>1000</v>
      </c>
      <c r="E105" s="69"/>
    </row>
    <row r="106" spans="1:5" s="13" customFormat="1" ht="32.25" customHeight="1">
      <c r="A106" s="12"/>
      <c r="B106" s="50" t="s">
        <v>191</v>
      </c>
      <c r="C106" s="51">
        <v>1000</v>
      </c>
      <c r="E106" s="69"/>
    </row>
    <row r="107" spans="1:5" s="13" customFormat="1" ht="30.75" customHeight="1">
      <c r="A107" s="12"/>
      <c r="B107" s="50" t="s">
        <v>192</v>
      </c>
      <c r="C107" s="51">
        <v>1680</v>
      </c>
      <c r="E107" s="69"/>
    </row>
    <row r="108" spans="1:5" s="13" customFormat="1" ht="21.75" customHeight="1">
      <c r="A108" s="12"/>
      <c r="B108" s="50" t="s">
        <v>193</v>
      </c>
      <c r="C108" s="51">
        <v>6159</v>
      </c>
      <c r="E108" s="69"/>
    </row>
    <row r="109" spans="1:5" s="13" customFormat="1" ht="30.75" customHeight="1">
      <c r="A109" s="12"/>
      <c r="B109" s="50" t="s">
        <v>194</v>
      </c>
      <c r="C109" s="51">
        <v>822.38</v>
      </c>
      <c r="E109" s="69"/>
    </row>
    <row r="110" spans="1:5" s="13" customFormat="1" ht="21.75" customHeight="1">
      <c r="A110" s="12"/>
      <c r="B110" s="50" t="s">
        <v>195</v>
      </c>
      <c r="C110" s="51">
        <v>24799.1</v>
      </c>
      <c r="E110" s="69"/>
    </row>
    <row r="111" spans="1:5" s="13" customFormat="1" ht="44.25" customHeight="1" hidden="1">
      <c r="A111" s="12"/>
      <c r="B111" s="50" t="s">
        <v>196</v>
      </c>
      <c r="C111" s="51">
        <f>15000-15000</f>
        <v>0</v>
      </c>
      <c r="E111" s="69"/>
    </row>
    <row r="112" spans="1:5" s="13" customFormat="1" ht="21.75" customHeight="1">
      <c r="A112" s="12"/>
      <c r="B112" s="50" t="s">
        <v>197</v>
      </c>
      <c r="C112" s="51">
        <v>31.48</v>
      </c>
      <c r="E112" s="69"/>
    </row>
    <row r="113" spans="1:5" s="13" customFormat="1" ht="21.75" customHeight="1">
      <c r="A113" s="12"/>
      <c r="B113" s="50" t="s">
        <v>198</v>
      </c>
      <c r="C113" s="51">
        <v>18664</v>
      </c>
      <c r="E113" s="69"/>
    </row>
    <row r="114" spans="1:5" s="13" customFormat="1" ht="21.75" customHeight="1">
      <c r="A114" s="12"/>
      <c r="B114" s="50" t="s">
        <v>199</v>
      </c>
      <c r="C114" s="51">
        <v>9500</v>
      </c>
      <c r="E114" s="69"/>
    </row>
    <row r="115" spans="1:5" s="13" customFormat="1" ht="30.75" customHeight="1">
      <c r="A115" s="12"/>
      <c r="B115" s="50" t="s">
        <v>200</v>
      </c>
      <c r="C115" s="51">
        <v>14745.6</v>
      </c>
      <c r="E115" s="69"/>
    </row>
    <row r="116" spans="1:5" s="13" customFormat="1" ht="30.75" customHeight="1">
      <c r="A116" s="12"/>
      <c r="B116" s="50" t="s">
        <v>217</v>
      </c>
      <c r="C116" s="51">
        <v>460.8</v>
      </c>
      <c r="E116" s="69"/>
    </row>
    <row r="117" spans="1:5" s="13" customFormat="1" ht="21.75" customHeight="1">
      <c r="A117" s="12"/>
      <c r="B117" s="50" t="s">
        <v>214</v>
      </c>
      <c r="C117" s="51">
        <f>862-431</f>
        <v>431</v>
      </c>
      <c r="E117" s="69"/>
    </row>
    <row r="118" spans="1:5" s="13" customFormat="1" ht="30.75" customHeight="1">
      <c r="A118" s="12"/>
      <c r="B118" s="50" t="s">
        <v>215</v>
      </c>
      <c r="C118" s="51">
        <v>1171</v>
      </c>
      <c r="E118" s="69"/>
    </row>
    <row r="119" spans="1:5" s="13" customFormat="1" ht="30.75" customHeight="1">
      <c r="A119" s="12"/>
      <c r="B119" s="61" t="s">
        <v>218</v>
      </c>
      <c r="C119" s="51">
        <v>935</v>
      </c>
      <c r="E119" s="69"/>
    </row>
    <row r="120" spans="1:5" s="13" customFormat="1" ht="42" customHeight="1">
      <c r="A120" s="12"/>
      <c r="B120" s="50" t="s">
        <v>213</v>
      </c>
      <c r="C120" s="51">
        <v>176</v>
      </c>
      <c r="E120" s="69"/>
    </row>
    <row r="121" spans="1:5" s="13" customFormat="1" ht="21.75" customHeight="1" hidden="1">
      <c r="A121" s="12"/>
      <c r="B121" s="50" t="s">
        <v>216</v>
      </c>
      <c r="C121" s="51"/>
      <c r="E121" s="69"/>
    </row>
    <row r="122" spans="1:5" s="13" customFormat="1" ht="54.75" customHeight="1">
      <c r="A122" s="12"/>
      <c r="B122" s="50" t="s">
        <v>160</v>
      </c>
      <c r="C122" s="51">
        <v>3956</v>
      </c>
      <c r="E122" s="69"/>
    </row>
    <row r="123" spans="1:5" s="8" customFormat="1" ht="22.5" customHeight="1">
      <c r="A123" s="16" t="s">
        <v>73</v>
      </c>
      <c r="B123" s="17" t="s">
        <v>72</v>
      </c>
      <c r="C123" s="58">
        <f>C124+C127+C136+C137+C138+C139</f>
        <v>1893215</v>
      </c>
      <c r="E123" s="66"/>
    </row>
    <row r="124" spans="1:3" ht="26.25" customHeight="1">
      <c r="A124" s="9" t="s">
        <v>145</v>
      </c>
      <c r="B124" s="15" t="s">
        <v>129</v>
      </c>
      <c r="C124" s="35">
        <f>C125+C126</f>
        <v>53366</v>
      </c>
    </row>
    <row r="125" spans="1:5" s="30" customFormat="1" ht="18.75" customHeight="1">
      <c r="A125" s="12"/>
      <c r="B125" s="50" t="s">
        <v>130</v>
      </c>
      <c r="C125" s="51">
        <f>58273-10000</f>
        <v>48273</v>
      </c>
      <c r="E125" s="68"/>
    </row>
    <row r="126" spans="1:5" s="30" customFormat="1" ht="18.75" customHeight="1">
      <c r="A126" s="12"/>
      <c r="B126" s="50" t="s">
        <v>131</v>
      </c>
      <c r="C126" s="34">
        <v>5093</v>
      </c>
      <c r="E126" s="68"/>
    </row>
    <row r="127" spans="1:3" ht="23.25" customHeight="1">
      <c r="A127" s="9" t="s">
        <v>146</v>
      </c>
      <c r="B127" s="15" t="s">
        <v>132</v>
      </c>
      <c r="C127" s="35">
        <f>SUM(C128:C135)</f>
        <v>84819</v>
      </c>
    </row>
    <row r="128" spans="1:5" s="30" customFormat="1" ht="20.25" customHeight="1">
      <c r="A128" s="12"/>
      <c r="B128" s="50" t="s">
        <v>133</v>
      </c>
      <c r="C128" s="34">
        <v>2062</v>
      </c>
      <c r="E128" s="68"/>
    </row>
    <row r="129" spans="1:5" s="30" customFormat="1" ht="56.25" customHeight="1">
      <c r="A129" s="12"/>
      <c r="B129" s="50" t="s">
        <v>134</v>
      </c>
      <c r="C129" s="51">
        <f>55007+2479</f>
        <v>57486</v>
      </c>
      <c r="E129" s="68"/>
    </row>
    <row r="130" spans="1:5" s="30" customFormat="1" ht="30" customHeight="1">
      <c r="A130" s="12"/>
      <c r="B130" s="50" t="s">
        <v>150</v>
      </c>
      <c r="C130" s="34">
        <v>4761</v>
      </c>
      <c r="E130" s="68"/>
    </row>
    <row r="131" spans="1:5" s="30" customFormat="1" ht="30" customHeight="1">
      <c r="A131" s="12"/>
      <c r="B131" s="50" t="s">
        <v>135</v>
      </c>
      <c r="C131" s="34">
        <v>4635</v>
      </c>
      <c r="E131" s="68"/>
    </row>
    <row r="132" spans="1:5" s="30" customFormat="1" ht="30" customHeight="1">
      <c r="A132" s="12"/>
      <c r="B132" s="50" t="s">
        <v>136</v>
      </c>
      <c r="C132" s="51">
        <f>790-310</f>
        <v>480</v>
      </c>
      <c r="E132" s="68"/>
    </row>
    <row r="133" spans="1:5" s="30" customFormat="1" ht="30" customHeight="1">
      <c r="A133" s="12"/>
      <c r="B133" s="50" t="s">
        <v>201</v>
      </c>
      <c r="C133" s="34">
        <v>540</v>
      </c>
      <c r="E133" s="68"/>
    </row>
    <row r="134" spans="1:5" s="30" customFormat="1" ht="42" customHeight="1">
      <c r="A134" s="12"/>
      <c r="B134" s="50" t="s">
        <v>137</v>
      </c>
      <c r="C134" s="34">
        <v>6117</v>
      </c>
      <c r="E134" s="68"/>
    </row>
    <row r="135" spans="1:5" s="30" customFormat="1" ht="30.75" customHeight="1">
      <c r="A135" s="12"/>
      <c r="B135" s="50" t="s">
        <v>138</v>
      </c>
      <c r="C135" s="34">
        <v>8738</v>
      </c>
      <c r="E135" s="68"/>
    </row>
    <row r="136" spans="1:3" ht="41.25" customHeight="1">
      <c r="A136" s="9" t="s">
        <v>147</v>
      </c>
      <c r="B136" s="15" t="s">
        <v>139</v>
      </c>
      <c r="C136" s="35">
        <v>51365</v>
      </c>
    </row>
    <row r="137" spans="1:3" ht="29.25" customHeight="1">
      <c r="A137" s="9" t="s">
        <v>148</v>
      </c>
      <c r="B137" s="15" t="s">
        <v>140</v>
      </c>
      <c r="C137" s="35">
        <v>37304</v>
      </c>
    </row>
    <row r="138" spans="1:3" ht="29.25" customHeight="1">
      <c r="A138" s="9" t="s">
        <v>208</v>
      </c>
      <c r="B138" s="15" t="s">
        <v>209</v>
      </c>
      <c r="C138" s="35">
        <v>975</v>
      </c>
    </row>
    <row r="139" spans="1:3" ht="21.75" customHeight="1">
      <c r="A139" s="9" t="s">
        <v>149</v>
      </c>
      <c r="B139" s="15" t="s">
        <v>141</v>
      </c>
      <c r="C139" s="35">
        <f>SUM(C140:C143)</f>
        <v>1665386</v>
      </c>
    </row>
    <row r="140" spans="1:5" s="30" customFormat="1" ht="69" customHeight="1">
      <c r="A140" s="12"/>
      <c r="B140" s="50" t="s">
        <v>153</v>
      </c>
      <c r="C140" s="51">
        <f>909004+37559</f>
        <v>946563</v>
      </c>
      <c r="E140" s="68"/>
    </row>
    <row r="141" spans="1:5" s="30" customFormat="1" ht="58.5" customHeight="1">
      <c r="A141" s="12"/>
      <c r="B141" s="50" t="s">
        <v>154</v>
      </c>
      <c r="C141" s="51">
        <f>662295+8800</f>
        <v>671095</v>
      </c>
      <c r="E141" s="68"/>
    </row>
    <row r="142" spans="1:5" s="30" customFormat="1" ht="30" customHeight="1">
      <c r="A142" s="12"/>
      <c r="B142" s="50" t="s">
        <v>142</v>
      </c>
      <c r="C142" s="34">
        <v>43650</v>
      </c>
      <c r="E142" s="68"/>
    </row>
    <row r="143" spans="1:5" s="30" customFormat="1" ht="69" customHeight="1">
      <c r="A143" s="12"/>
      <c r="B143" s="50" t="s">
        <v>155</v>
      </c>
      <c r="C143" s="51">
        <f>4360-282</f>
        <v>4078</v>
      </c>
      <c r="E143" s="68"/>
    </row>
    <row r="144" spans="1:5" s="8" customFormat="1" ht="21.75" customHeight="1">
      <c r="A144" s="16" t="s">
        <v>74</v>
      </c>
      <c r="B144" s="17" t="s">
        <v>49</v>
      </c>
      <c r="C144" s="58">
        <f>C145+C146</f>
        <v>13061</v>
      </c>
      <c r="E144" s="66"/>
    </row>
    <row r="145" spans="1:5" s="11" customFormat="1" ht="30.75" customHeight="1">
      <c r="A145" s="18" t="s">
        <v>122</v>
      </c>
      <c r="B145" s="10" t="s">
        <v>121</v>
      </c>
      <c r="C145" s="35">
        <v>3520</v>
      </c>
      <c r="E145" s="67"/>
    </row>
    <row r="146" spans="1:5" s="11" customFormat="1" ht="23.25" customHeight="1">
      <c r="A146" s="18" t="s">
        <v>124</v>
      </c>
      <c r="B146" s="10" t="s">
        <v>123</v>
      </c>
      <c r="C146" s="35">
        <f>SUM(C147:C149)</f>
        <v>9541</v>
      </c>
      <c r="E146" s="67"/>
    </row>
    <row r="147" spans="1:5" s="30" customFormat="1" ht="21" customHeight="1">
      <c r="A147" s="12"/>
      <c r="B147" s="50" t="s">
        <v>207</v>
      </c>
      <c r="C147" s="34">
        <v>9541</v>
      </c>
      <c r="E147" s="68"/>
    </row>
    <row r="148" spans="1:5" s="30" customFormat="1" ht="28.5" customHeight="1" hidden="1">
      <c r="A148" s="12"/>
      <c r="B148" s="50" t="s">
        <v>202</v>
      </c>
      <c r="C148" s="34"/>
      <c r="E148" s="68"/>
    </row>
    <row r="149" spans="1:5" s="30" customFormat="1" ht="23.25" customHeight="1" hidden="1">
      <c r="A149" s="12"/>
      <c r="B149" s="29"/>
      <c r="C149" s="34"/>
      <c r="E149" s="68"/>
    </row>
    <row r="150" spans="1:5" s="46" customFormat="1" ht="20.25" customHeight="1" hidden="1">
      <c r="A150" s="42" t="s">
        <v>50</v>
      </c>
      <c r="B150" s="43" t="s">
        <v>51</v>
      </c>
      <c r="C150" s="44">
        <f>SUM(C151:C152)</f>
        <v>0</v>
      </c>
      <c r="E150" s="71"/>
    </row>
    <row r="151" spans="1:5" s="47" customFormat="1" ht="19.5" customHeight="1" hidden="1">
      <c r="A151" s="18" t="s">
        <v>157</v>
      </c>
      <c r="B151" s="10" t="s">
        <v>119</v>
      </c>
      <c r="C151" s="45"/>
      <c r="E151" s="72"/>
    </row>
    <row r="152" spans="1:5" s="47" customFormat="1" ht="24.75" customHeight="1" hidden="1">
      <c r="A152" s="18" t="s">
        <v>157</v>
      </c>
      <c r="B152" s="10" t="s">
        <v>120</v>
      </c>
      <c r="C152" s="45"/>
      <c r="E152" s="72"/>
    </row>
    <row r="153" spans="1:5" s="8" customFormat="1" ht="42.75" customHeight="1">
      <c r="A153" s="16" t="s">
        <v>0</v>
      </c>
      <c r="B153" s="17" t="s">
        <v>1</v>
      </c>
      <c r="C153" s="58">
        <v>63917.53777</v>
      </c>
      <c r="E153" s="66"/>
    </row>
    <row r="154" spans="1:3" ht="32.25" customHeight="1">
      <c r="A154" s="6" t="s">
        <v>2</v>
      </c>
      <c r="B154" s="7" t="s">
        <v>3</v>
      </c>
      <c r="C154" s="36">
        <v>-10713.59836</v>
      </c>
    </row>
    <row r="155" spans="1:5" s="8" customFormat="1" ht="22.5" customHeight="1">
      <c r="A155" s="24"/>
      <c r="B155" s="27" t="s">
        <v>4</v>
      </c>
      <c r="C155" s="60">
        <f>C16+C81</f>
        <v>6294009.54039</v>
      </c>
      <c r="E155" s="66"/>
    </row>
    <row r="156" spans="1:5" s="20" customFormat="1" ht="13.5" customHeight="1">
      <c r="A156" s="1"/>
      <c r="B156" s="1"/>
      <c r="C156" s="53" t="s">
        <v>169</v>
      </c>
      <c r="E156" s="73"/>
    </row>
    <row r="157" spans="1:3" ht="15" customHeight="1">
      <c r="A157" s="28"/>
      <c r="B157" s="28"/>
      <c r="C157" s="62"/>
    </row>
    <row r="158" ht="13.5">
      <c r="C158" s="39"/>
    </row>
    <row r="159" ht="13.5">
      <c r="C159" s="39"/>
    </row>
    <row r="160" spans="2:3" ht="13.5">
      <c r="B160" s="3"/>
      <c r="C160" s="21"/>
    </row>
    <row r="161" ht="13.5"/>
  </sheetData>
  <sheetProtection/>
  <mergeCells count="11">
    <mergeCell ref="B6:C6"/>
    <mergeCell ref="B7:C7"/>
    <mergeCell ref="B8:C8"/>
    <mergeCell ref="B10:C10"/>
    <mergeCell ref="B11:C11"/>
    <mergeCell ref="A12:C12"/>
    <mergeCell ref="B1:C1"/>
    <mergeCell ref="B2:C2"/>
    <mergeCell ref="B3:C3"/>
    <mergeCell ref="B4:C4"/>
    <mergeCell ref="B5:C5"/>
  </mergeCells>
  <printOptions/>
  <pageMargins left="0.7874015748031497" right="0.3937007874015748" top="0.3937007874015748" bottom="0.31496062992125984" header="0.1968503937007874" footer="0.2362204724409449"/>
  <pageSetup horizontalDpi="600" verticalDpi="600" orientation="portrait" paperSize="9" scale="60" r:id="rId1"/>
  <rowBreaks count="2" manualBreakCount="2">
    <brk id="74" max="2" man="1"/>
    <brk id="12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2018-12-17T06:08:11Z</cp:lastPrinted>
  <dcterms:created xsi:type="dcterms:W3CDTF">2007-01-24T14:16:13Z</dcterms:created>
  <dcterms:modified xsi:type="dcterms:W3CDTF">2018-12-20T14:21:33Z</dcterms:modified>
  <cp:category/>
  <cp:version/>
  <cp:contentType/>
  <cp:contentStatus/>
</cp:coreProperties>
</file>