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3588" windowWidth="15336" windowHeight="5520" activeTab="0"/>
  </bookViews>
  <sheets>
    <sheet name="2019" sheetId="1" r:id="rId1"/>
    <sheet name="2020-2021" sheetId="2" r:id="rId2"/>
  </sheets>
  <definedNames>
    <definedName name="_xlnm.Print_Titles" localSheetId="0">'2019'!$7:$7</definedName>
    <definedName name="_xlnm.Print_Titles" localSheetId="1">'2020-2021'!$7:$8</definedName>
    <definedName name="_xlnm.Print_Area" localSheetId="0">'2019'!$A$1:$C$179</definedName>
    <definedName name="_xlnm.Print_Area" localSheetId="1">'2020-2021'!$A$1:$D$159</definedName>
  </definedNames>
  <calcPr fullCalcOnLoad="1"/>
</workbook>
</file>

<file path=xl/sharedStrings.xml><?xml version="1.0" encoding="utf-8"?>
<sst xmlns="http://schemas.openxmlformats.org/spreadsheetml/2006/main" count="542" uniqueCount="278">
  <si>
    <t>000 2 18 00000 00 0000 000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</si>
  <si>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</si>
  <si>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</si>
  <si>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</si>
  <si>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</si>
  <si>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бюджетной классификации Российской Федерации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</si>
  <si>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</si>
  <si>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</si>
  <si>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</si>
  <si>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</si>
  <si>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</si>
  <si>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</si>
  <si>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</si>
  <si>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</si>
  <si>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</si>
  <si>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</si>
  <si>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</si>
  <si>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</si>
  <si>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</si>
  <si>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</si>
  <si>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</si>
  <si>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</si>
  <si>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000 1 08 00000 00 0000 000</t>
  </si>
  <si>
    <t>ГОСУДАРСТВЕННАЯ ПОШЛИНА</t>
  </si>
  <si>
    <t>000 1 08 03010 01 0000 110</t>
  </si>
  <si>
    <t>000 1 08 07150 01 0000 110</t>
  </si>
  <si>
    <t>Государственная пошлина за выдачу разрешения на установку рекламной конструкции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</si>
  <si>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</si>
  <si>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</si>
  <si>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</si>
  <si>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</si>
  <si>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</si>
  <si>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</si>
  <si>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</si>
  <si>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</si>
  <si>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</si>
  <si>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</si>
  <si>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</si>
  <si>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</si>
  <si>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</si>
  <si>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</si>
  <si>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</si>
  <si>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</si>
  <si>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</si>
  <si>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 xml:space="preserve">ПРОЧИЕ НЕНАЛОГОВЫЕ ДОХОДЫ </t>
  </si>
  <si>
    <t>000 2 00 00000 00 0000 000</t>
  </si>
  <si>
    <t>БЕЗВОЗМЕЗДНЫЕ ПОСТУПЛЕНИЯ</t>
  </si>
  <si>
    <t>ИНЫЕ МЕЖБЮДЖЕТНЫЕ ТРАНСФЕРТЫ</t>
  </si>
  <si>
    <t>ПРОЧИЕ БЕЗВОЗМЕЗДНЫЕ ПОСТУПЛЕНИЯ</t>
  </si>
  <si>
    <t>000 1 03 00000 00 0000 000</t>
  </si>
  <si>
    <t>НАЛОГИ НА ТОВАРЫ (РАБОТЫ, УСЛУГИ), РЕАЛИЗУЕМЫЕ НА ТЕРРИТОРИИ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</si>
  <si>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</si>
  <si>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</si>
  <si>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</si>
  <si>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000 1 01 02030 01 0000 110</t>
  </si>
  <si>
    <t>000 1 01 02040 01 0000 110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</si>
  <si>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0"/>
        <rFont val="Arial Narrow"/>
        <family val="2"/>
      </rPr>
      <t>1</t>
    </r>
    <r>
      <rPr>
        <i/>
        <sz val="10"/>
        <rFont val="Arial Narrow"/>
        <family val="2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</si>
  <si>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i/>
        <vertAlign val="superscript"/>
        <sz val="10"/>
        <rFont val="Arial Narrow"/>
        <family val="2"/>
      </rPr>
      <t xml:space="preserve">1 </t>
    </r>
    <r>
      <rPr>
        <i/>
        <sz val="10"/>
        <rFont val="Arial Narrow"/>
        <family val="2"/>
      </rPr>
      <t>Налогового кодекса Российской Федерации</t>
    </r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</si>
  <si>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</si>
  <si>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</si>
  <si>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</si>
  <si>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</si>
  <si>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Наименование доходов </t>
  </si>
  <si>
    <t>тыс.руб.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</si>
  <si>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</si>
  <si>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</si>
  <si>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</si>
  <si>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000 2 02 00000 00 0000 000</t>
  </si>
  <si>
    <t>БЕЗВОЗМЕЗДНЫЕ ПОСТУПЛЕНИЯ ОТ ДРУГИХ БЮДЖЕТОВ БЮДЖЕТНОЙ СИСТЕМЫ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</si>
  <si>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</si>
  <si>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</si>
  <si>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</si>
  <si>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</si>
  <si>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</si>
  <si>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</si>
  <si>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</si>
  <si>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</si>
  <si>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</si>
  <si>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</si>
  <si>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</si>
  <si>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</si>
  <si>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</si>
  <si>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</si>
  <si>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</si>
  <si>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</si>
  <si>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</si>
  <si>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</si>
  <si>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</si>
  <si>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</si>
  <si>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</si>
  <si>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000 1 13 02994 04 0000 130</t>
  </si>
  <si>
    <t>родительская плата в ДДО "Управление образования"</t>
  </si>
  <si>
    <t>оздоровительная кампания "Управление образования"</t>
  </si>
  <si>
    <t>Доходы от продажи квартир, находящихся в собственности городских округов</t>
  </si>
  <si>
    <t>000 1 14 01040 04 0000 410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</si>
  <si>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</si>
  <si>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</si>
  <si>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</si>
  <si>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</si>
  <si>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</si>
  <si>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</si>
  <si>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</si>
  <si>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</si>
  <si>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</si>
  <si>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 xml:space="preserve">Прочие неналоговые доходы бюджетов городских округов </t>
  </si>
  <si>
    <t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</t>
  </si>
  <si>
    <t>Поступления по плате за размещение нестационарных торговых объектов</t>
  </si>
  <si>
    <t>Дотации бюджетам городских округов на выравнивание бюджетной обеспеченности</t>
  </si>
  <si>
    <t>Поступления по плате за наем жилых помещений, находящихся в собственности муниципальных образований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</si>
  <si>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</si>
  <si>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округов</t>
  </si>
  <si>
    <t>Прочие субсидии бюджетам городских округов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</si>
  <si>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</si>
  <si>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</si>
  <si>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</si>
  <si>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 xml:space="preserve"> - на обеспечение предоставления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</si>
  <si>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</si>
  <si>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 xml:space="preserve"> - по организации проведения мероприятий по отлову и содержанию безнадзорных животных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</si>
  <si>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</si>
  <si>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осуществление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</si>
  <si>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</si>
  <si>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</si>
  <si>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</si>
  <si>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</si>
  <si>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</t>
  </si>
  <si>
    <t>доходы от платных услуг, оказываемых казенными учреждениями (МКУ «Аварийно-спасательная служба»)</t>
  </si>
  <si>
    <t>компенсация расходов по содержанию помещения</t>
  </si>
  <si>
    <t xml:space="preserve">прочие доходы </t>
  </si>
  <si>
    <t>Прочие доходы от компенсации затрат бюджетов городских округов (оздоровительная кампания детей)</t>
  </si>
  <si>
    <t xml:space="preserve">доходы от платных услуг, оказываемых казенными учреждениями 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</si>
  <si>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</si>
  <si>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</si>
  <si>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</si>
  <si>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реализацию мероприятий по обеспечению жильем молодых семей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</si>
  <si>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</si>
  <si>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ремонт подъездов в многоквартирных домах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</si>
  <si>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</si>
  <si>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</si>
  <si>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</si>
  <si>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платных услуг, оказываемых казенными учреждениями (МКУ «МФЦ")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</si>
  <si>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</si>
  <si>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</si>
  <si>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неналоговые доходы бюджетов городских округов</t>
  </si>
  <si>
    <t>000 1 17 05040 04 0008 180</t>
  </si>
  <si>
    <t>000 1 17 05040 04 0009 180</t>
  </si>
  <si>
    <t>000 1 17 05040 04 0010 180</t>
  </si>
  <si>
    <t xml:space="preserve"> - на предоставление доступа к электронным сервисам цифровой инфраструктуры в сфере жилищно-коммунального хозяйства</t>
  </si>
  <si>
    <t xml:space="preserve">Сумма 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</si>
  <si>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</si>
  <si>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</si>
  <si>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 xml:space="preserve"> -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</si>
  <si>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2020 год</t>
  </si>
  <si>
    <t>2021 год</t>
  </si>
  <si>
    <t>ДОХОДЫ ОТ ОКАЗАНИЯ ПЛАТНЫХ УСЛУГ И КОМПЕНСАЦИИ ЗАТРАТ ГОСУДАРСТВА</t>
  </si>
  <si>
    <t>000 1 13 02994 04 0006 130</t>
  </si>
  <si>
    <t>000 1 13 02994 04 0007130</t>
  </si>
  <si>
    <t xml:space="preserve">Прочие доходы от компенсации затрат бюджетов городских округов (родительская плата в ДДО) </t>
  </si>
  <si>
    <t>000 2 02 10000 00 0000 150</t>
  </si>
  <si>
    <t>000 2 02 15001 04 0000 150</t>
  </si>
  <si>
    <t>000 2 02 20000 00 0000 150</t>
  </si>
  <si>
    <t>000 2 02 20216 04 0000 150</t>
  </si>
  <si>
    <t>000 2 02 20302 04 0000 150</t>
  </si>
  <si>
    <t>000 2 02 25027 04 0000 150</t>
  </si>
  <si>
    <t>000 2 02 25497 04 0000 150</t>
  </si>
  <si>
    <t>000 2 02 25555 04 0000 150</t>
  </si>
  <si>
    <t>000 2 02 25567 04 0000 150</t>
  </si>
  <si>
    <t>000 2 02 29999 04 0000 150</t>
  </si>
  <si>
    <t>000 2 02 30000 00 0000 150</t>
  </si>
  <si>
    <t>000 2 02 30022 04 0000 150</t>
  </si>
  <si>
    <t>000 2 02 30024 04 0000 150</t>
  </si>
  <si>
    <t>000 2 02 30029 04 0000 150</t>
  </si>
  <si>
    <t>000 2 02 35082 04 0000 150</t>
  </si>
  <si>
    <t>000 2 02 35120 04 0000 150</t>
  </si>
  <si>
    <t>000 2 02 39999 04 0000 150</t>
  </si>
  <si>
    <t>000 2 02 40000 00 0000 150</t>
  </si>
  <si>
    <t>000 2 02 45160 04 0000 150</t>
  </si>
  <si>
    <t>000 2 02 49999 04 0000 150</t>
  </si>
  <si>
    <t>000 2 02 27112 04 0000 150</t>
  </si>
  <si>
    <t>000 2 02 27112 04 0001 150</t>
  </si>
  <si>
    <t>000 2 02 27112 04 0002 150</t>
  </si>
  <si>
    <t>000 2 02 27112 04 0003 150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</si>
  <si>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</si>
  <si>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000 2 07 00000 00 0000 000</t>
  </si>
  <si>
    <t xml:space="preserve">Поступления доходов в  бюджет городского округа Ступино Московской области на 2019 год </t>
  </si>
  <si>
    <t>Поступления доходов в  бюджет городского округа Ступино Московской области на плановый период 2020-2021 годов</t>
  </si>
  <si>
    <t>Сумма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</si>
  <si>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</si>
  <si>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 xml:space="preserve"> - 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</si>
  <si>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обеспечение полноценным питанием беременных женщин, кормящих матерей, а также детей в возрасте до трех лет </t>
  </si>
  <si>
    <t xml:space="preserve"> - на осуществление государственных полномочий Московской области в области земельных отношений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</si>
  <si>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</si>
  <si>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Субсидии бюджетам городских округов на реализацию программ формирования современной городской среды</t>
  </si>
  <si>
    <t>Субсидии бюджетам городских округов на обеспечение устойчивого развития сельских территорий</t>
  </si>
  <si>
    <t xml:space="preserve"> - на капитальные вложения в общеобразовательные организации в целях поддержания односменного режима обучения</t>
  </si>
  <si>
    <t xml:space="preserve"> - на дооснащение материально-техническими средствами многофункциональных центров предоставления государственных и муниципальных услуг, действующих на территории Московской области, для организации предоставления государственных услуг по регистрации рождения и смерти</t>
  </si>
  <si>
    <t xml:space="preserve"> - на строительство (реконструкцию) муниципальных стадионов</t>
  </si>
  <si>
    <t xml:space="preserve"> - на мероприятия по организации отдыха детей в каникулярное время (Другие вопросы в области образования)</t>
  </si>
  <si>
    <t xml:space="preserve"> -  на подготовку основания, приобретение и установка плоскостных спортивных сооружений в муниципальных образованиях Московской области</t>
  </si>
  <si>
    <t xml:space="preserve"> - на мероприятия по проведению капитального ремонта в муниципальных дошкольных образовательных организациях Московской области</t>
  </si>
  <si>
    <t xml:space="preserve"> - на установку камер видеонаблюдения в подъездах многоквартирных домов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</si>
  <si>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</si>
  <si>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</si>
  <si>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- на мероприятия по проведению капитального ремонта в муниципальных общеобразовательных организациях</t>
  </si>
  <si>
    <t xml:space="preserve"> -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</si>
  <si>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 xml:space="preserve"> -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</si>
  <si>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 xml:space="preserve"> - на приобретение техники для нужд благоустройства территорий муниципальных образований Московской области</t>
  </si>
  <si>
    <t xml:space="preserve"> -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(Дошкольное образование)</t>
  </si>
  <si>
    <t xml:space="preserve"> - на рекультивацию полигонов твёрдых коммунальных отходов 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</si>
  <si>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</si>
  <si>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</si>
  <si>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</si>
  <si>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</si>
  <si>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000 2 02 25169 04 0000 150</t>
  </si>
  <si>
    <t>000 2 02 25242 04 0000 150</t>
  </si>
  <si>
    <t>000 2 02 25016 04 0000 150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</si>
  <si>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</si>
  <si>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 xml:space="preserve"> - на строительство газопровода к населенным пунктам с последующей газификацией</t>
  </si>
  <si>
    <t xml:space="preserve"> - на комплексное благоустройство территорий муниципальных образований Московской области</t>
  </si>
  <si>
    <t xml:space="preserve"> - на капитальные вложения в объекты социальной и инженерной инфраструктуры на территории военных городков (Коммунальное хозяйство)</t>
  </si>
  <si>
    <t xml:space="preserve"> - на обустройство и установку детских игровых площадок на территории муниципальных образований Московской области</t>
  </si>
  <si>
    <t xml:space="preserve"> - на 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</si>
  <si>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(Дополнительное образование детей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</si>
  <si>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 </t>
  </si>
  <si>
    <t xml:space="preserve"> - на капитальные вложения в объекты общего образования </t>
  </si>
  <si>
    <t xml:space="preserve"> - на капитальный ремонт гидротехнических сооружений, находящихся в муниципальной собственности, в том числе разработка проектной документации  </t>
  </si>
  <si>
    <t xml:space="preserve"> - на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  </t>
  </si>
  <si>
    <t xml:space="preserve"> -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</si>
  <si>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 xml:space="preserve"> - на закупку оборудования для 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</si>
  <si>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 xml:space="preserve"> - на приобретение оборудования и музыкальных инструментов для комплектования построенных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</si>
  <si>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капитальный ремонт и приобретение оборудования для оснащения плоскостных спортивных сооружений в муниципальных образованиях Московской области 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</si>
  <si>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</si>
  <si>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</si>
  <si>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</si>
  <si>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000 2 02 35176 04 0000 150</t>
  </si>
  <si>
    <t xml:space="preserve"> - на реализацию проектов государственно-частного партнерства в жилищно-коммунальном хозяйстве в сфере теплоснабжения</t>
  </si>
  <si>
    <t xml:space="preserve"> - на создание центров образования цифрового и гуманитарного профилей</t>
  </si>
  <si>
    <t xml:space="preserve"> - на премирование победителей смотра-конкурса «Парки Подмосковья»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</si>
  <si>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</si>
  <si>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</si>
  <si>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</si>
  <si>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r>
      <t>Субсидии бюджетам городских округов на мероприятия федеральной целевой программы "Развитие водохозяйственного комплекса Российской Федерации в 2012 - 2020 годах"</t>
    </r>
    <r>
      <rPr>
        <i/>
        <sz val="10"/>
        <rFont val="Arial Narrow"/>
        <family val="2"/>
      </rPr>
      <t xml:space="preserve"> </t>
    </r>
  </si>
  <si>
    <t>Приложение 2
к решению Совета депутатов 
городского округа Ступино Московской области
"О бюджете городского округа Ступино Московской области
на 2019 год и на плановый период 2020-2021 годов"</t>
  </si>
  <si>
    <t>Приложение 1
к решению Совета депутатов 
городского округа Ступино Московской области
"О бюджете городского округа Ступино Московской области
на 2019 год и на плановый период 2020-2021 годов"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</si>
  <si>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</si>
  <si>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</si>
  <si>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</si>
  <si>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</si>
  <si>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</si>
  <si>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</si>
  <si>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</si>
  <si>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</si>
  <si>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000 1 05 01011 01 0000 110</t>
  </si>
  <si>
    <t xml:space="preserve"> Налог, взимаемый с налогоплательщиков, выбравших в качестве объекта налогообложения доходы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</si>
  <si>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</si>
  <si>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</si>
  <si>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</si>
  <si>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</si>
  <si>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</si>
  <si>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</si>
  <si>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</si>
  <si>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</si>
  <si>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</si>
  <si>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</si>
  <si>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000 1 12 01041 01 0000 120</t>
  </si>
  <si>
    <t>Плата за размещение отходов производства</t>
  </si>
  <si>
    <t>000 1 12 01042 01 0000 120</t>
  </si>
  <si>
    <t>Плата за размещение твердых коммунальных отходов</t>
  </si>
  <si>
    <t>доходы от платных услуг, оказываемых казенными учреждениями (ГУ арх-ры и градостр -ва МО)</t>
  </si>
  <si>
    <t>прочие доходы от компенсации затрат бюджетов городских округов</t>
  </si>
  <si>
    <t>000 1 13 02994 04 0007 130</t>
  </si>
  <si>
    <t>000 1 14 02042 04 0000 410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</si>
  <si>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</si>
  <si>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- на реализацию мероприятий по организации функциональных зон в парках культуры и отдыха</t>
  </si>
  <si>
    <t xml:space="preserve"> - на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</si>
  <si>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</t>
  </si>
  <si>
    <t xml:space="preserve"> - на устройство контейнерных площадок</t>
  </si>
  <si>
    <t xml:space="preserve"> - на реализацию отдельных мероприятий муниципальных программ (в сфере образования, культуры и физической культуры и спорта в части оплаты труда и начислений на оплату труда педагогических работников муниципальных организаций дополнительного образования)</t>
  </si>
  <si>
    <t xml:space="preserve"> - в форме дотаций, предоставляемые из бюджета Московской области бюджетам муниципальных образований Московской области (при условии заключения соглашений с Министерством образования Московской области)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</si>
</sst>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\-#,##0.0\ "/>
    <numFmt numFmtId="175" formatCode="&quot;&quot;###,##0.00"/>
    <numFmt numFmtId="176" formatCode="#,##0_р_."/>
    <numFmt numFmtId="177" formatCode="#,##0.000"/>
    <numFmt numFmtId="178" formatCode="#,##0.0000"/>
    <numFmt numFmtId="179" formatCode="#,##0.00000"/>
    <numFmt numFmtId="180" formatCode="#,##0.000000"/>
    <numFmt numFmtId="181" formatCode="#,##0.0000000"/>
  </numFmts>
  <fonts count="49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vertAlign val="superscript"/>
      <sz val="10"/>
      <name val="Arial Narrow"/>
      <family val="2"/>
    </font>
    <font>
      <sz val="10"/>
      <color indexed="36"/>
      <name val="Arial Narrow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vertical="center"/>
      <protection/>
    </xf>
    <xf numFmtId="0" fontId="3" fillId="0" borderId="0" xfId="55" applyFont="1" applyFill="1" applyAlignment="1">
      <alignment horizontal="right" vertical="center" wrapText="1"/>
      <protection/>
    </xf>
    <xf numFmtId="0" fontId="6" fillId="0" borderId="0" xfId="55" applyFont="1" applyFill="1" applyAlignment="1">
      <alignment vertical="center"/>
      <protection/>
    </xf>
    <xf numFmtId="0" fontId="3" fillId="0" borderId="0" xfId="55" applyFont="1" applyFill="1" applyBorder="1" applyAlignment="1">
      <alignment vertical="center" wrapText="1"/>
      <protection/>
    </xf>
    <xf numFmtId="1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5" fillId="0" borderId="0" xfId="55" applyFont="1" applyFill="1" applyAlignment="1">
      <alignment vertical="center"/>
      <protection/>
    </xf>
    <xf numFmtId="1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3" fillId="0" borderId="0" xfId="55" applyFont="1" applyFill="1" applyAlignment="1">
      <alignment vertical="center"/>
      <protection/>
    </xf>
    <xf numFmtId="1" fontId="7" fillId="0" borderId="10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55" applyFont="1" applyFill="1" applyAlignment="1">
      <alignment vertical="center"/>
      <protection/>
    </xf>
    <xf numFmtId="0" fontId="5" fillId="0" borderId="0" xfId="55" applyFont="1" applyFill="1" applyAlignment="1">
      <alignment vertical="center"/>
      <protection/>
    </xf>
    <xf numFmtId="1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/>
    </xf>
    <xf numFmtId="1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3" fillId="0" borderId="0" xfId="55" applyFont="1" applyFill="1" applyBorder="1" applyAlignment="1">
      <alignment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7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5" fillId="0" borderId="10" xfId="55" applyNumberFormat="1" applyFont="1" applyFill="1" applyBorder="1" applyAlignment="1" applyProtection="1">
      <alignment horizontal="left" vertical="center" wrapText="1"/>
      <protection/>
    </xf>
    <xf numFmtId="0" fontId="7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7" fillId="0" borderId="0" xfId="55" applyFont="1" applyFill="1" applyAlignment="1">
      <alignment vertical="center"/>
      <protection/>
    </xf>
    <xf numFmtId="1" fontId="10" fillId="0" borderId="10" xfId="55" applyNumberFormat="1" applyFont="1" applyFill="1" applyBorder="1" applyAlignment="1" applyProtection="1">
      <alignment horizontal="center" vertical="center" wrapText="1"/>
      <protection/>
    </xf>
    <xf numFmtId="0" fontId="10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10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3" fillId="0" borderId="0" xfId="55" applyFont="1" applyFill="1" applyAlignment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5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5" applyFont="1" applyFill="1" applyAlignment="1" applyProtection="1">
      <alignment vertical="center"/>
      <protection locked="0"/>
    </xf>
    <xf numFmtId="0" fontId="3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7" fillId="0" borderId="12" xfId="55" applyFont="1" applyFill="1" applyBorder="1" applyAlignment="1">
      <alignment horizontal="left" vertical="center" wrapText="1" indent="1"/>
      <protection/>
    </xf>
    <xf numFmtId="0" fontId="5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horizontal="center" vertical="center"/>
      <protection/>
    </xf>
    <xf numFmtId="0" fontId="6" fillId="0" borderId="0" xfId="55" applyFont="1" applyFill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0" xfId="55" applyFont="1" applyFill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173" fontId="5" fillId="0" borderId="10" xfId="63" applyNumberFormat="1" applyFont="1" applyFill="1" applyBorder="1" applyAlignment="1" applyProtection="1">
      <alignment horizontal="center" vertical="center"/>
      <protection/>
    </xf>
    <xf numFmtId="173" fontId="7" fillId="0" borderId="10" xfId="63" applyNumberFormat="1" applyFont="1" applyFill="1" applyBorder="1" applyAlignment="1" applyProtection="1">
      <alignment horizontal="center" vertical="center"/>
      <protection/>
    </xf>
    <xf numFmtId="173" fontId="3" fillId="0" borderId="10" xfId="63" applyNumberFormat="1" applyFont="1" applyFill="1" applyBorder="1" applyAlignment="1" applyProtection="1">
      <alignment horizontal="center" vertical="center"/>
      <protection/>
    </xf>
    <xf numFmtId="173" fontId="3" fillId="0" borderId="10" xfId="63" applyNumberFormat="1" applyFont="1" applyFill="1" applyBorder="1" applyAlignment="1" applyProtection="1">
      <alignment horizontal="center" vertical="center"/>
      <protection/>
    </xf>
    <xf numFmtId="173" fontId="7" fillId="0" borderId="10" xfId="63" applyNumberFormat="1" applyFont="1" applyFill="1" applyBorder="1" applyAlignment="1">
      <alignment horizontal="center" vertical="center"/>
    </xf>
    <xf numFmtId="0" fontId="3" fillId="0" borderId="0" xfId="55" applyFont="1" applyFill="1" applyAlignment="1">
      <alignment horizontal="right" vertical="center" wrapText="1"/>
      <protection/>
    </xf>
    <xf numFmtId="0" fontId="3" fillId="0" borderId="12" xfId="55" applyFont="1" applyFill="1" applyBorder="1" applyAlignment="1">
      <alignment horizontal="left" vertical="center" wrapText="1" indent="1"/>
      <protection/>
    </xf>
    <xf numFmtId="0" fontId="3" fillId="0" borderId="0" xfId="55" applyFont="1" applyFill="1" applyAlignment="1">
      <alignment vertical="center" wrapText="1"/>
      <protection/>
    </xf>
    <xf numFmtId="0" fontId="3" fillId="0" borderId="0" xfId="55" applyFont="1" applyFill="1" applyBorder="1" applyAlignment="1">
      <alignment vertical="center" wrapText="1"/>
      <protection/>
    </xf>
    <xf numFmtId="173" fontId="5" fillId="0" borderId="10" xfId="63" applyNumberFormat="1" applyFont="1" applyFill="1" applyBorder="1" applyAlignment="1" applyProtection="1">
      <alignment horizontal="center" vertical="center"/>
      <protection/>
    </xf>
    <xf numFmtId="173" fontId="7" fillId="0" borderId="10" xfId="63" applyNumberFormat="1" applyFont="1" applyFill="1" applyBorder="1" applyAlignment="1" applyProtection="1">
      <alignment horizontal="center" vertical="center"/>
      <protection/>
    </xf>
    <xf numFmtId="173" fontId="5" fillId="0" borderId="10" xfId="63" applyNumberFormat="1" applyFont="1" applyFill="1" applyBorder="1" applyAlignment="1">
      <alignment horizontal="center" vertical="center"/>
    </xf>
    <xf numFmtId="173" fontId="3" fillId="0" borderId="10" xfId="63" applyNumberFormat="1" applyFont="1" applyFill="1" applyBorder="1" applyAlignment="1">
      <alignment horizontal="center" vertical="center"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 locked="0"/>
    </xf>
    <xf numFmtId="173" fontId="5" fillId="0" borderId="10" xfId="63" applyNumberFormat="1" applyFont="1" applyFill="1" applyBorder="1" applyAlignment="1" applyProtection="1">
      <alignment horizontal="center" vertical="center"/>
      <protection locked="0"/>
    </xf>
    <xf numFmtId="173" fontId="5" fillId="0" borderId="11" xfId="63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>
      <alignment vertical="center"/>
      <protection/>
    </xf>
    <xf numFmtId="0" fontId="13" fillId="0" borderId="0" xfId="55" applyFont="1" applyFill="1" applyAlignment="1">
      <alignment/>
      <protection/>
    </xf>
    <xf numFmtId="0" fontId="7" fillId="0" borderId="10" xfId="0" applyFont="1" applyFill="1" applyBorder="1" applyAlignment="1">
      <alignment horizontal="left" vertical="center" wrapText="1" indent="1"/>
    </xf>
    <xf numFmtId="173" fontId="7" fillId="0" borderId="10" xfId="63" applyNumberFormat="1" applyFont="1" applyFill="1" applyBorder="1" applyAlignment="1" applyProtection="1">
      <alignment horizontal="center" vertical="center" wrapText="1"/>
      <protection/>
    </xf>
    <xf numFmtId="0" fontId="5" fillId="0" borderId="0" xfId="55" applyFont="1" applyFill="1" applyAlignment="1">
      <alignment horizontal="center" vertical="center" wrapText="1"/>
      <protection/>
    </xf>
    <xf numFmtId="0" fontId="3" fillId="0" borderId="0" xfId="55" applyFont="1" applyFill="1" applyAlignment="1">
      <alignment horizontal="right" vertical="center" wrapText="1"/>
      <protection/>
    </xf>
    <xf numFmtId="0" fontId="3" fillId="0" borderId="0" xfId="0" applyFont="1" applyFill="1" applyAlignment="1">
      <alignment horizontal="right" vertical="center" wrapText="1"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3" fillId="0" borderId="0" xfId="55" applyFont="1" applyFill="1" applyAlignment="1">
      <alignment horizontal="right" vertical="center" wrapText="1"/>
      <protection/>
    </xf>
    <xf numFmtId="173" fontId="3" fillId="0" borderId="0" xfId="55" applyNumberFormat="1" applyFont="1" applyFill="1" applyAlignment="1">
      <alignment vertical="center" wrapText="1"/>
      <protection/>
    </xf>
    <xf numFmtId="173" fontId="3" fillId="0" borderId="0" xfId="55" applyNumberFormat="1" applyFont="1" applyFill="1" applyAlignment="1">
      <alignment horizontal="right" vertical="center" wrapText="1"/>
      <protection/>
    </xf>
    <xf numFmtId="173" fontId="5" fillId="0" borderId="0" xfId="55" applyNumberFormat="1" applyFont="1" applyFill="1" applyAlignment="1">
      <alignment horizontal="center" vertical="center" wrapText="1"/>
      <protection/>
    </xf>
    <xf numFmtId="173" fontId="3" fillId="0" borderId="0" xfId="55" applyNumberFormat="1" applyFont="1" applyFill="1" applyAlignment="1">
      <alignment horizontal="right" vertical="center"/>
      <protection/>
    </xf>
    <xf numFmtId="173" fontId="5" fillId="0" borderId="15" xfId="55" applyNumberFormat="1" applyFont="1" applyFill="1" applyBorder="1" applyAlignment="1">
      <alignment horizontal="center" vertical="center" wrapText="1"/>
      <protection/>
    </xf>
    <xf numFmtId="173" fontId="5" fillId="0" borderId="10" xfId="65" applyNumberFormat="1" applyFont="1" applyFill="1" applyBorder="1" applyAlignment="1" applyProtection="1">
      <alignment horizontal="center" vertical="center"/>
      <protection/>
    </xf>
    <xf numFmtId="173" fontId="3" fillId="0" borderId="10" xfId="65" applyNumberFormat="1" applyFont="1" applyFill="1" applyBorder="1" applyAlignment="1" applyProtection="1">
      <alignment horizontal="center" vertical="center"/>
      <protection/>
    </xf>
    <xf numFmtId="173" fontId="7" fillId="0" borderId="10" xfId="65" applyNumberFormat="1" applyFont="1" applyFill="1" applyBorder="1" applyAlignment="1" applyProtection="1">
      <alignment horizontal="center" vertical="center"/>
      <protection/>
    </xf>
    <xf numFmtId="1" fontId="48" fillId="0" borderId="10" xfId="55" applyNumberFormat="1" applyFont="1" applyFill="1" applyBorder="1" applyAlignment="1" applyProtection="1">
      <alignment horizontal="center" vertical="center" wrapText="1"/>
      <protection/>
    </xf>
    <xf numFmtId="0" fontId="48" fillId="0" borderId="10" xfId="55" applyNumberFormat="1" applyFont="1" applyFill="1" applyBorder="1" applyAlignment="1" applyProtection="1">
      <alignment horizontal="left" vertical="center" wrapText="1" indent="2"/>
      <protection/>
    </xf>
    <xf numFmtId="173" fontId="5" fillId="0" borderId="10" xfId="65" applyNumberFormat="1" applyFont="1" applyFill="1" applyBorder="1" applyAlignment="1">
      <alignment horizontal="center" vertical="center"/>
    </xf>
    <xf numFmtId="173" fontId="3" fillId="0" borderId="10" xfId="65" applyNumberFormat="1" applyFont="1" applyFill="1" applyBorder="1" applyAlignment="1">
      <alignment horizontal="center" vertical="center"/>
    </xf>
    <xf numFmtId="173" fontId="7" fillId="0" borderId="10" xfId="65" applyNumberFormat="1" applyFont="1" applyFill="1" applyBorder="1" applyAlignment="1">
      <alignment horizontal="center" vertical="center"/>
    </xf>
    <xf numFmtId="173" fontId="7" fillId="0" borderId="10" xfId="65" applyNumberFormat="1" applyFont="1" applyFill="1" applyBorder="1" applyAlignment="1" applyProtection="1">
      <alignment horizontal="center" vertical="center" wrapText="1"/>
      <protection/>
    </xf>
    <xf numFmtId="173" fontId="5" fillId="0" borderId="10" xfId="65" applyNumberFormat="1" applyFont="1" applyFill="1" applyBorder="1" applyAlignment="1" applyProtection="1">
      <alignment horizontal="center" vertical="center"/>
      <protection locked="0"/>
    </xf>
    <xf numFmtId="173" fontId="5" fillId="0" borderId="11" xfId="65" applyNumberFormat="1" applyFont="1" applyFill="1" applyBorder="1" applyAlignment="1" applyProtection="1">
      <alignment horizontal="center" vertical="center"/>
      <protection/>
    </xf>
    <xf numFmtId="173" fontId="13" fillId="0" borderId="0" xfId="55" applyNumberFormat="1" applyFont="1" applyFill="1" applyAlignment="1">
      <alignment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Прил 1_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3"/>
  <sheetViews>
    <sheetView tabSelected="1" view="pageBreakPreview" zoomScaleSheetLayoutView="100" workbookViewId="0" topLeftCell="A171">
      <selection activeCell="B183" sqref="B183"/>
    </sheetView>
  </sheetViews>
  <sheetFormatPr defaultColWidth="9.125" defaultRowHeight="5.25" customHeight="1"/>
  <cols>
    <col min="1" max="1" width="21.625" style="53" customWidth="1"/>
    <col min="2" max="2" width="85.50390625" style="53" customWidth="1"/>
    <col min="3" max="3" width="11.50390625" style="74" customWidth="1"/>
    <col min="4" max="16384" width="9.125" style="11" customWidth="1"/>
  </cols>
  <sheetData>
    <row r="1" ht="17.25" customHeight="1"/>
    <row r="2" spans="2:3" ht="66.75" customHeight="1">
      <c r="B2" s="67" t="s">
        <v>242</v>
      </c>
      <c r="C2" s="68"/>
    </row>
    <row r="3" spans="2:3" ht="12" customHeight="1">
      <c r="B3" s="51"/>
      <c r="C3" s="75"/>
    </row>
    <row r="4" spans="1:3" s="4" customFormat="1" ht="15" customHeight="1">
      <c r="A4" s="66" t="s">
        <v>183</v>
      </c>
      <c r="B4" s="66"/>
      <c r="C4" s="66"/>
    </row>
    <row r="5" spans="1:3" s="4" customFormat="1" ht="12.75" customHeight="1">
      <c r="A5" s="44"/>
      <c r="B5" s="44"/>
      <c r="C5" s="76"/>
    </row>
    <row r="6" spans="1:3" ht="13.5" customHeight="1">
      <c r="A6" s="54"/>
      <c r="B6" s="54"/>
      <c r="C6" s="77" t="s">
        <v>63</v>
      </c>
    </row>
    <row r="7" spans="1:3" s="44" customFormat="1" ht="48.75" customHeight="1">
      <c r="A7" s="45" t="s">
        <v>5</v>
      </c>
      <c r="B7" s="45" t="s">
        <v>62</v>
      </c>
      <c r="C7" s="78" t="s">
        <v>147</v>
      </c>
    </row>
    <row r="8" spans="1:3" s="8" customFormat="1" ht="23.25" customHeight="1">
      <c r="A8" s="15" t="s">
        <v>6</v>
      </c>
      <c r="B8" s="26" t="s">
        <v>7</v>
      </c>
      <c r="C8" s="79">
        <f>C9+C15+C21+C28+C33+C36+C37+C49+C55+C71+C77+C78</f>
        <v>3032193.9935000003</v>
      </c>
    </row>
    <row r="9" spans="1:3" s="8" customFormat="1" ht="21.75" customHeight="1">
      <c r="A9" s="15" t="s">
        <v>8</v>
      </c>
      <c r="B9" s="16" t="s">
        <v>9</v>
      </c>
      <c r="C9" s="79">
        <f>C10</f>
        <v>1835250</v>
      </c>
    </row>
    <row r="10" spans="1:3" ht="21" customHeight="1">
      <c r="A10" s="17" t="s">
        <v>10</v>
      </c>
      <c r="B10" s="18" t="s">
        <v>11</v>
      </c>
      <c r="C10" s="80">
        <f>SUM(C11:C14)</f>
        <v>1835250</v>
      </c>
    </row>
    <row r="11" spans="1:3" s="28" customFormat="1" ht="48.75" customHeight="1">
      <c r="A11" s="12" t="s">
        <v>51</v>
      </c>
      <c r="B11" s="27" t="s">
        <v>56</v>
      </c>
      <c r="C11" s="81">
        <v>1793950</v>
      </c>
    </row>
    <row r="12" spans="1:3" s="28" customFormat="1" ht="54.75" customHeight="1">
      <c r="A12" s="12" t="s">
        <v>53</v>
      </c>
      <c r="B12" s="27" t="s">
        <v>52</v>
      </c>
      <c r="C12" s="81">
        <v>6800</v>
      </c>
    </row>
    <row r="13" spans="1:3" s="28" customFormat="1" ht="30" customHeight="1">
      <c r="A13" s="12" t="s">
        <v>54</v>
      </c>
      <c r="B13" s="27" t="s">
        <v>61</v>
      </c>
      <c r="C13" s="81">
        <v>14000</v>
      </c>
    </row>
    <row r="14" spans="1:3" s="28" customFormat="1" ht="58.5" customHeight="1">
      <c r="A14" s="12" t="s">
        <v>55</v>
      </c>
      <c r="B14" s="27" t="s">
        <v>57</v>
      </c>
      <c r="C14" s="81">
        <v>20500</v>
      </c>
    </row>
    <row r="15" spans="1:3" s="8" customFormat="1" ht="22.5" customHeight="1">
      <c r="A15" s="20" t="s">
        <v>49</v>
      </c>
      <c r="B15" s="25" t="s">
        <v>50</v>
      </c>
      <c r="C15" s="79">
        <f>C16</f>
        <v>90600</v>
      </c>
    </row>
    <row r="16" spans="1:3" ht="21.75" customHeight="1">
      <c r="A16" s="17" t="s">
        <v>58</v>
      </c>
      <c r="B16" s="18" t="s">
        <v>59</v>
      </c>
      <c r="C16" s="80">
        <f>SUM(C17:C20)</f>
        <v>90600</v>
      </c>
    </row>
    <row r="17" spans="1:3" s="28" customFormat="1" ht="57.75" customHeight="1" hidden="1">
      <c r="A17" s="12" t="s">
        <v>243</v>
      </c>
      <c r="B17" s="27" t="s">
        <v>244</v>
      </c>
      <c r="C17" s="81">
        <v>41100</v>
      </c>
    </row>
    <row r="18" spans="1:3" s="28" customFormat="1" ht="66" customHeight="1" hidden="1">
      <c r="A18" s="12" t="s">
        <v>245</v>
      </c>
      <c r="B18" s="27" t="s">
        <v>246</v>
      </c>
      <c r="C18" s="81">
        <v>300</v>
      </c>
    </row>
    <row r="19" spans="1:3" s="28" customFormat="1" ht="57.75" customHeight="1" hidden="1">
      <c r="A19" s="12" t="s">
        <v>247</v>
      </c>
      <c r="B19" s="27" t="s">
        <v>248</v>
      </c>
      <c r="C19" s="81">
        <v>55300</v>
      </c>
    </row>
    <row r="20" spans="1:3" s="28" customFormat="1" ht="57.75" customHeight="1" hidden="1">
      <c r="A20" s="12" t="s">
        <v>249</v>
      </c>
      <c r="B20" s="27" t="s">
        <v>250</v>
      </c>
      <c r="C20" s="81">
        <v>-6100</v>
      </c>
    </row>
    <row r="21" spans="1:3" s="8" customFormat="1" ht="20.25" customHeight="1">
      <c r="A21" s="15" t="s">
        <v>12</v>
      </c>
      <c r="B21" s="16" t="s">
        <v>13</v>
      </c>
      <c r="C21" s="79">
        <f>C22+C25+C26+C27</f>
        <v>247059.1</v>
      </c>
    </row>
    <row r="22" spans="1:3" ht="21" customHeight="1">
      <c r="A22" s="17" t="s">
        <v>14</v>
      </c>
      <c r="B22" s="18" t="s">
        <v>15</v>
      </c>
      <c r="C22" s="80">
        <f>C23+C24</f>
        <v>152800</v>
      </c>
    </row>
    <row r="23" spans="1:3" s="28" customFormat="1" ht="21" customHeight="1" hidden="1">
      <c r="A23" s="12" t="s">
        <v>251</v>
      </c>
      <c r="B23" s="27" t="s">
        <v>252</v>
      </c>
      <c r="C23" s="81">
        <v>124200</v>
      </c>
    </row>
    <row r="24" spans="1:3" s="28" customFormat="1" ht="39.75" customHeight="1" hidden="1">
      <c r="A24" s="12" t="s">
        <v>253</v>
      </c>
      <c r="B24" s="27" t="s">
        <v>254</v>
      </c>
      <c r="C24" s="81">
        <v>28600</v>
      </c>
    </row>
    <row r="25" spans="1:3" ht="21" customHeight="1">
      <c r="A25" s="17" t="s">
        <v>16</v>
      </c>
      <c r="B25" s="18" t="s">
        <v>17</v>
      </c>
      <c r="C25" s="80">
        <v>75800</v>
      </c>
    </row>
    <row r="26" spans="1:3" ht="21" customHeight="1">
      <c r="A26" s="17" t="s">
        <v>18</v>
      </c>
      <c r="B26" s="18" t="s">
        <v>19</v>
      </c>
      <c r="C26" s="80">
        <v>1459.1</v>
      </c>
    </row>
    <row r="27" spans="1:3" ht="21" customHeight="1">
      <c r="A27" s="17" t="s">
        <v>20</v>
      </c>
      <c r="B27" s="18" t="s">
        <v>21</v>
      </c>
      <c r="C27" s="80">
        <v>17000</v>
      </c>
    </row>
    <row r="28" spans="1:3" s="8" customFormat="1" ht="22.5" customHeight="1">
      <c r="A28" s="15" t="s">
        <v>69</v>
      </c>
      <c r="B28" s="16" t="s">
        <v>70</v>
      </c>
      <c r="C28" s="79">
        <f>SUM(C29:C30)</f>
        <v>460797</v>
      </c>
    </row>
    <row r="29" spans="1:3" ht="21" customHeight="1">
      <c r="A29" s="17" t="s">
        <v>71</v>
      </c>
      <c r="B29" s="18" t="s">
        <v>72</v>
      </c>
      <c r="C29" s="80">
        <v>58150</v>
      </c>
    </row>
    <row r="30" spans="1:3" ht="21" customHeight="1">
      <c r="A30" s="17" t="s">
        <v>73</v>
      </c>
      <c r="B30" s="18" t="s">
        <v>74</v>
      </c>
      <c r="C30" s="80">
        <f>C31+C32</f>
        <v>402647</v>
      </c>
    </row>
    <row r="31" spans="1:3" s="28" customFormat="1" ht="27" customHeight="1" hidden="1">
      <c r="A31" s="12" t="s">
        <v>255</v>
      </c>
      <c r="B31" s="27" t="s">
        <v>256</v>
      </c>
      <c r="C31" s="81">
        <v>214277</v>
      </c>
    </row>
    <row r="32" spans="1:3" s="28" customFormat="1" ht="27" customHeight="1" hidden="1">
      <c r="A32" s="12" t="s">
        <v>257</v>
      </c>
      <c r="B32" s="27" t="s">
        <v>258</v>
      </c>
      <c r="C32" s="81">
        <v>188370</v>
      </c>
    </row>
    <row r="33" spans="1:3" s="8" customFormat="1" ht="22.5" customHeight="1">
      <c r="A33" s="15" t="s">
        <v>22</v>
      </c>
      <c r="B33" s="16" t="s">
        <v>23</v>
      </c>
      <c r="C33" s="79">
        <f>C34+C35</f>
        <v>17360</v>
      </c>
    </row>
    <row r="34" spans="1:3" ht="30.75" customHeight="1" hidden="1">
      <c r="A34" s="17" t="s">
        <v>24</v>
      </c>
      <c r="B34" s="18" t="s">
        <v>60</v>
      </c>
      <c r="C34" s="80">
        <v>17200</v>
      </c>
    </row>
    <row r="35" spans="1:3" ht="24.75" customHeight="1" hidden="1">
      <c r="A35" s="17" t="s">
        <v>25</v>
      </c>
      <c r="B35" s="18" t="s">
        <v>26</v>
      </c>
      <c r="C35" s="80">
        <v>160</v>
      </c>
    </row>
    <row r="36" spans="1:3" s="8" customFormat="1" ht="26.25" customHeight="1">
      <c r="A36" s="15" t="s">
        <v>27</v>
      </c>
      <c r="B36" s="16" t="s">
        <v>28</v>
      </c>
      <c r="C36" s="79">
        <v>4.75343</v>
      </c>
    </row>
    <row r="37" spans="1:3" s="8" customFormat="1" ht="29.25" customHeight="1">
      <c r="A37" s="15" t="s">
        <v>29</v>
      </c>
      <c r="B37" s="16" t="s">
        <v>30</v>
      </c>
      <c r="C37" s="79">
        <f>C38+C39+C45+C46</f>
        <v>140298.90000000002</v>
      </c>
    </row>
    <row r="38" spans="1:3" ht="21" customHeight="1" hidden="1">
      <c r="A38" s="17" t="s">
        <v>31</v>
      </c>
      <c r="B38" s="18" t="s">
        <v>32</v>
      </c>
      <c r="C38" s="80">
        <v>0</v>
      </c>
    </row>
    <row r="39" spans="1:3" ht="54" customHeight="1">
      <c r="A39" s="17" t="s">
        <v>33</v>
      </c>
      <c r="B39" s="33" t="s">
        <v>4</v>
      </c>
      <c r="C39" s="80">
        <f>SUM(C40:C44)</f>
        <v>118195.8</v>
      </c>
    </row>
    <row r="40" spans="1:3" ht="45" customHeight="1">
      <c r="A40" s="17" t="s">
        <v>75</v>
      </c>
      <c r="B40" s="36" t="s">
        <v>76</v>
      </c>
      <c r="C40" s="80">
        <v>106498</v>
      </c>
    </row>
    <row r="41" spans="1:3" ht="45" customHeight="1">
      <c r="A41" s="17" t="s">
        <v>77</v>
      </c>
      <c r="B41" s="36" t="s">
        <v>78</v>
      </c>
      <c r="C41" s="80">
        <v>4077.7</v>
      </c>
    </row>
    <row r="42" spans="1:3" ht="45" customHeight="1">
      <c r="A42" s="17" t="s">
        <v>80</v>
      </c>
      <c r="B42" s="36" t="s">
        <v>79</v>
      </c>
      <c r="C42" s="80">
        <v>4267.6</v>
      </c>
    </row>
    <row r="43" spans="1:3" ht="31.5" customHeight="1">
      <c r="A43" s="21" t="s">
        <v>81</v>
      </c>
      <c r="B43" s="36" t="s">
        <v>82</v>
      </c>
      <c r="C43" s="80">
        <v>3352.5</v>
      </c>
    </row>
    <row r="44" spans="1:3" ht="54.75" customHeight="1" hidden="1">
      <c r="A44" s="21" t="s">
        <v>138</v>
      </c>
      <c r="B44" s="36" t="s">
        <v>137</v>
      </c>
      <c r="C44" s="80">
        <v>0</v>
      </c>
    </row>
    <row r="45" spans="1:3" ht="32.25" customHeight="1">
      <c r="A45" s="17" t="s">
        <v>83</v>
      </c>
      <c r="B45" s="18" t="s">
        <v>84</v>
      </c>
      <c r="C45" s="80">
        <v>862.1</v>
      </c>
    </row>
    <row r="46" spans="1:3" ht="44.25" customHeight="1">
      <c r="A46" s="17" t="s">
        <v>85</v>
      </c>
      <c r="B46" s="18" t="s">
        <v>86</v>
      </c>
      <c r="C46" s="80">
        <f>C47+C48</f>
        <v>21241</v>
      </c>
    </row>
    <row r="47" spans="1:3" s="28" customFormat="1" ht="31.5" customHeight="1" hidden="1">
      <c r="A47" s="12" t="s">
        <v>85</v>
      </c>
      <c r="B47" s="27" t="s">
        <v>108</v>
      </c>
      <c r="C47" s="81">
        <v>19800</v>
      </c>
    </row>
    <row r="48" spans="1:3" s="28" customFormat="1" ht="42.75" customHeight="1" hidden="1">
      <c r="A48" s="12" t="s">
        <v>85</v>
      </c>
      <c r="B48" s="27" t="s">
        <v>86</v>
      </c>
      <c r="C48" s="81">
        <v>1441</v>
      </c>
    </row>
    <row r="49" spans="1:3" s="8" customFormat="1" ht="21.75" customHeight="1">
      <c r="A49" s="15" t="s">
        <v>34</v>
      </c>
      <c r="B49" s="16" t="s">
        <v>35</v>
      </c>
      <c r="C49" s="79">
        <f>C50</f>
        <v>4663.599999999999</v>
      </c>
    </row>
    <row r="50" spans="1:3" ht="20.25" customHeight="1">
      <c r="A50" s="17" t="s">
        <v>36</v>
      </c>
      <c r="B50" s="18" t="s">
        <v>37</v>
      </c>
      <c r="C50" s="80">
        <f>SUM(C51:C54)</f>
        <v>4663.599999999999</v>
      </c>
    </row>
    <row r="51" spans="1:3" s="13" customFormat="1" ht="21.75" customHeight="1" hidden="1">
      <c r="A51" s="12" t="s">
        <v>259</v>
      </c>
      <c r="B51" s="27" t="s">
        <v>260</v>
      </c>
      <c r="C51" s="81">
        <v>1078.36</v>
      </c>
    </row>
    <row r="52" spans="1:3" s="13" customFormat="1" ht="21.75" customHeight="1" hidden="1">
      <c r="A52" s="12" t="s">
        <v>261</v>
      </c>
      <c r="B52" s="27" t="s">
        <v>262</v>
      </c>
      <c r="C52" s="81">
        <v>1357.83</v>
      </c>
    </row>
    <row r="53" spans="1:3" s="13" customFormat="1" ht="21.75" customHeight="1" hidden="1">
      <c r="A53" s="12" t="s">
        <v>263</v>
      </c>
      <c r="B53" s="27" t="s">
        <v>264</v>
      </c>
      <c r="C53" s="81">
        <v>1702.49</v>
      </c>
    </row>
    <row r="54" spans="1:3" s="13" customFormat="1" ht="21.75" customHeight="1" hidden="1">
      <c r="A54" s="12" t="s">
        <v>265</v>
      </c>
      <c r="B54" s="27" t="s">
        <v>266</v>
      </c>
      <c r="C54" s="81">
        <v>524.92</v>
      </c>
    </row>
    <row r="55" spans="1:3" s="8" customFormat="1" ht="24.75" customHeight="1">
      <c r="A55" s="15" t="s">
        <v>38</v>
      </c>
      <c r="B55" s="16" t="s">
        <v>153</v>
      </c>
      <c r="C55" s="79">
        <f>C56+C57+C62</f>
        <v>135503.331</v>
      </c>
    </row>
    <row r="56" spans="1:3" s="8" customFormat="1" ht="27.75" customHeight="1" hidden="1">
      <c r="A56" s="17" t="s">
        <v>149</v>
      </c>
      <c r="B56" s="18" t="s">
        <v>148</v>
      </c>
      <c r="C56" s="80">
        <v>0</v>
      </c>
    </row>
    <row r="57" spans="1:3" s="8" customFormat="1" ht="24" customHeight="1">
      <c r="A57" s="17" t="s">
        <v>87</v>
      </c>
      <c r="B57" s="18" t="s">
        <v>88</v>
      </c>
      <c r="C57" s="80">
        <f>SUM(C58:C61)</f>
        <v>4958.7</v>
      </c>
    </row>
    <row r="58" spans="1:3" s="13" customFormat="1" ht="21.75" customHeight="1" hidden="1">
      <c r="A58" s="12" t="s">
        <v>87</v>
      </c>
      <c r="B58" s="27" t="s">
        <v>125</v>
      </c>
      <c r="C58" s="81">
        <v>0</v>
      </c>
    </row>
    <row r="59" spans="1:3" s="13" customFormat="1" ht="21.75" customHeight="1" hidden="1">
      <c r="A59" s="12" t="s">
        <v>87</v>
      </c>
      <c r="B59" s="27" t="s">
        <v>139</v>
      </c>
      <c r="C59" s="81">
        <v>4472.7</v>
      </c>
    </row>
    <row r="60" spans="1:3" s="13" customFormat="1" ht="21.75" customHeight="1" hidden="1">
      <c r="A60" s="12" t="s">
        <v>87</v>
      </c>
      <c r="B60" s="27" t="s">
        <v>129</v>
      </c>
      <c r="C60" s="81">
        <v>475.9</v>
      </c>
    </row>
    <row r="61" spans="1:3" s="13" customFormat="1" ht="21.75" customHeight="1" hidden="1">
      <c r="A61" s="12" t="s">
        <v>87</v>
      </c>
      <c r="B61" s="27" t="s">
        <v>267</v>
      </c>
      <c r="C61" s="81">
        <v>10.1</v>
      </c>
    </row>
    <row r="62" spans="1:3" s="13" customFormat="1" ht="21.75" customHeight="1">
      <c r="A62" s="17" t="s">
        <v>90</v>
      </c>
      <c r="B62" s="18" t="s">
        <v>89</v>
      </c>
      <c r="C62" s="80">
        <f>C63+C66+C69</f>
        <v>130544.631</v>
      </c>
    </row>
    <row r="63" spans="1:3" s="8" customFormat="1" ht="23.25" customHeight="1" hidden="1">
      <c r="A63" s="82" t="s">
        <v>90</v>
      </c>
      <c r="B63" s="83" t="s">
        <v>89</v>
      </c>
      <c r="C63" s="80">
        <f>SUM(C64:C65)</f>
        <v>24761.699999999997</v>
      </c>
    </row>
    <row r="64" spans="1:3" s="8" customFormat="1" ht="20.25" customHeight="1" hidden="1">
      <c r="A64" s="12" t="s">
        <v>90</v>
      </c>
      <c r="B64" s="27" t="s">
        <v>126</v>
      </c>
      <c r="C64" s="81">
        <v>7174.9</v>
      </c>
    </row>
    <row r="65" spans="1:3" s="8" customFormat="1" ht="20.25" customHeight="1" hidden="1">
      <c r="A65" s="12" t="s">
        <v>90</v>
      </c>
      <c r="B65" s="27" t="s">
        <v>268</v>
      </c>
      <c r="C65" s="81">
        <v>17586.8</v>
      </c>
    </row>
    <row r="66" spans="1:3" s="8" customFormat="1" ht="22.5" customHeight="1" hidden="1">
      <c r="A66" s="82" t="s">
        <v>154</v>
      </c>
      <c r="B66" s="83" t="s">
        <v>128</v>
      </c>
      <c r="C66" s="80">
        <f>C67+C68</f>
        <v>1246.631</v>
      </c>
    </row>
    <row r="67" spans="1:3" s="13" customFormat="1" ht="21" customHeight="1" hidden="1">
      <c r="A67" s="12" t="s">
        <v>154</v>
      </c>
      <c r="B67" s="27" t="s">
        <v>92</v>
      </c>
      <c r="C67" s="81">
        <v>633.8825</v>
      </c>
    </row>
    <row r="68" spans="1:3" s="13" customFormat="1" ht="29.25" customHeight="1" hidden="1">
      <c r="A68" s="12" t="s">
        <v>154</v>
      </c>
      <c r="B68" s="27" t="s">
        <v>130</v>
      </c>
      <c r="C68" s="81">
        <v>612.7485</v>
      </c>
    </row>
    <row r="69" spans="1:3" s="8" customFormat="1" ht="21.75" customHeight="1" hidden="1">
      <c r="A69" s="82" t="s">
        <v>269</v>
      </c>
      <c r="B69" s="83" t="s">
        <v>156</v>
      </c>
      <c r="C69" s="80">
        <f>C70</f>
        <v>104536.3</v>
      </c>
    </row>
    <row r="70" spans="1:3" s="13" customFormat="1" ht="21" customHeight="1" hidden="1">
      <c r="A70" s="12" t="s">
        <v>269</v>
      </c>
      <c r="B70" s="27" t="s">
        <v>91</v>
      </c>
      <c r="C70" s="81">
        <v>104536.3</v>
      </c>
    </row>
    <row r="71" spans="1:3" s="8" customFormat="1" ht="24.75" customHeight="1">
      <c r="A71" s="15" t="s">
        <v>39</v>
      </c>
      <c r="B71" s="16" t="s">
        <v>40</v>
      </c>
      <c r="C71" s="79">
        <f>SUM(C72:C76)</f>
        <v>78381.8</v>
      </c>
    </row>
    <row r="72" spans="1:3" ht="21.75" customHeight="1">
      <c r="A72" s="17" t="s">
        <v>94</v>
      </c>
      <c r="B72" s="33" t="s">
        <v>93</v>
      </c>
      <c r="C72" s="80">
        <v>588</v>
      </c>
    </row>
    <row r="73" spans="1:3" ht="44.25" customHeight="1">
      <c r="A73" s="17" t="s">
        <v>270</v>
      </c>
      <c r="B73" s="33" t="s">
        <v>271</v>
      </c>
      <c r="C73" s="80">
        <v>10.5</v>
      </c>
    </row>
    <row r="74" spans="1:3" ht="57" customHeight="1">
      <c r="A74" s="17" t="s">
        <v>95</v>
      </c>
      <c r="B74" s="33" t="s">
        <v>96</v>
      </c>
      <c r="C74" s="80">
        <v>43383.3</v>
      </c>
    </row>
    <row r="75" spans="1:3" ht="29.25" customHeight="1">
      <c r="A75" s="17" t="s">
        <v>98</v>
      </c>
      <c r="B75" s="18" t="s">
        <v>97</v>
      </c>
      <c r="C75" s="80">
        <v>5900</v>
      </c>
    </row>
    <row r="76" spans="1:3" ht="45" customHeight="1">
      <c r="A76" s="17" t="s">
        <v>100</v>
      </c>
      <c r="B76" s="18" t="s">
        <v>99</v>
      </c>
      <c r="C76" s="80">
        <v>28500</v>
      </c>
    </row>
    <row r="77" spans="1:3" s="8" customFormat="1" ht="23.25" customHeight="1">
      <c r="A77" s="15" t="s">
        <v>41</v>
      </c>
      <c r="B77" s="16" t="s">
        <v>42</v>
      </c>
      <c r="C77" s="79">
        <v>16000</v>
      </c>
    </row>
    <row r="78" spans="1:3" s="8" customFormat="1" ht="23.25" customHeight="1">
      <c r="A78" s="15" t="s">
        <v>43</v>
      </c>
      <c r="B78" s="16" t="s">
        <v>44</v>
      </c>
      <c r="C78" s="79">
        <f>C79+C80</f>
        <v>6275.50907</v>
      </c>
    </row>
    <row r="79" spans="1:3" ht="21.75" customHeight="1" hidden="1">
      <c r="A79" s="17" t="s">
        <v>101</v>
      </c>
      <c r="B79" s="18" t="s">
        <v>102</v>
      </c>
      <c r="C79" s="80">
        <v>0</v>
      </c>
    </row>
    <row r="80" spans="1:3" ht="21.75" customHeight="1" hidden="1">
      <c r="A80" s="17" t="s">
        <v>103</v>
      </c>
      <c r="B80" s="18" t="s">
        <v>104</v>
      </c>
      <c r="C80" s="80">
        <f>SUM(C81:C84)</f>
        <v>6275.50907</v>
      </c>
    </row>
    <row r="81" spans="1:3" s="28" customFormat="1" ht="21.75" customHeight="1" hidden="1">
      <c r="A81" s="12" t="s">
        <v>103</v>
      </c>
      <c r="B81" s="27" t="s">
        <v>142</v>
      </c>
      <c r="C81" s="81">
        <v>485.45532</v>
      </c>
    </row>
    <row r="82" spans="1:3" s="28" customFormat="1" ht="23.25" customHeight="1" hidden="1">
      <c r="A82" s="12" t="s">
        <v>143</v>
      </c>
      <c r="B82" s="27" t="s">
        <v>106</v>
      </c>
      <c r="C82" s="81">
        <v>3600</v>
      </c>
    </row>
    <row r="83" spans="1:3" s="28" customFormat="1" ht="30" customHeight="1" hidden="1">
      <c r="A83" s="12" t="s">
        <v>144</v>
      </c>
      <c r="B83" s="27" t="s">
        <v>105</v>
      </c>
      <c r="C83" s="81">
        <v>1697.2605</v>
      </c>
    </row>
    <row r="84" spans="1:3" s="28" customFormat="1" ht="29.25" customHeight="1" hidden="1">
      <c r="A84" s="12" t="s">
        <v>145</v>
      </c>
      <c r="B84" s="27" t="s">
        <v>140</v>
      </c>
      <c r="C84" s="81">
        <v>492.79325</v>
      </c>
    </row>
    <row r="85" spans="1:3" s="8" customFormat="1" ht="23.25" customHeight="1">
      <c r="A85" s="15" t="s">
        <v>45</v>
      </c>
      <c r="B85" s="26" t="s">
        <v>46</v>
      </c>
      <c r="C85" s="79">
        <f>C87+C89+C143+C167+C175+C176+C177</f>
        <v>3405694.21274</v>
      </c>
    </row>
    <row r="86" spans="1:3" s="8" customFormat="1" ht="28.5" customHeight="1">
      <c r="A86" s="22" t="s">
        <v>67</v>
      </c>
      <c r="B86" s="26" t="s">
        <v>68</v>
      </c>
      <c r="C86" s="79">
        <f>C87+C89+C143+C167</f>
        <v>3416436.12958</v>
      </c>
    </row>
    <row r="87" spans="1:3" s="8" customFormat="1" ht="22.5" customHeight="1">
      <c r="A87" s="22" t="s">
        <v>157</v>
      </c>
      <c r="B87" s="16" t="s">
        <v>64</v>
      </c>
      <c r="C87" s="84">
        <f>C88</f>
        <v>239104</v>
      </c>
    </row>
    <row r="88" spans="1:3" s="8" customFormat="1" ht="21" customHeight="1">
      <c r="A88" s="17" t="s">
        <v>158</v>
      </c>
      <c r="B88" s="52" t="s">
        <v>107</v>
      </c>
      <c r="C88" s="85">
        <v>239104</v>
      </c>
    </row>
    <row r="89" spans="1:3" s="8" customFormat="1" ht="30" customHeight="1">
      <c r="A89" s="15" t="s">
        <v>159</v>
      </c>
      <c r="B89" s="16" t="s">
        <v>65</v>
      </c>
      <c r="C89" s="79">
        <f>C90+C91+C92+C93+C94+C95+C96+C97+C98+C99+C100+C104</f>
        <v>1265849.12958</v>
      </c>
    </row>
    <row r="90" spans="1:3" s="8" customFormat="1" ht="43.5" customHeight="1">
      <c r="A90" s="17" t="s">
        <v>160</v>
      </c>
      <c r="B90" s="52" t="s">
        <v>131</v>
      </c>
      <c r="C90" s="85">
        <v>109578</v>
      </c>
    </row>
    <row r="91" spans="1:3" s="8" customFormat="1" ht="43.5" customHeight="1">
      <c r="A91" s="17" t="s">
        <v>161</v>
      </c>
      <c r="B91" s="52" t="s">
        <v>132</v>
      </c>
      <c r="C91" s="85">
        <v>123234.83286</v>
      </c>
    </row>
    <row r="92" spans="1:3" s="8" customFormat="1" ht="31.5" customHeight="1" hidden="1">
      <c r="A92" s="17" t="s">
        <v>214</v>
      </c>
      <c r="B92" s="52" t="s">
        <v>240</v>
      </c>
      <c r="C92" s="85"/>
    </row>
    <row r="93" spans="1:3" s="8" customFormat="1" ht="32.25" customHeight="1">
      <c r="A93" s="17" t="s">
        <v>162</v>
      </c>
      <c r="B93" s="52" t="s">
        <v>190</v>
      </c>
      <c r="C93" s="85">
        <f>2578.54</f>
        <v>2578.54</v>
      </c>
    </row>
    <row r="94" spans="1:3" s="8" customFormat="1" ht="32.25" customHeight="1">
      <c r="A94" s="17" t="s">
        <v>209</v>
      </c>
      <c r="B94" s="52" t="s">
        <v>208</v>
      </c>
      <c r="C94" s="85">
        <v>2773.03333</v>
      </c>
    </row>
    <row r="95" spans="1:3" s="8" customFormat="1" ht="32.25" customHeight="1">
      <c r="A95" s="17" t="s">
        <v>212</v>
      </c>
      <c r="B95" s="52" t="s">
        <v>210</v>
      </c>
      <c r="C95" s="85">
        <v>3210.22339</v>
      </c>
    </row>
    <row r="96" spans="1:3" s="8" customFormat="1" ht="32.25" customHeight="1" hidden="1">
      <c r="A96" s="17" t="s">
        <v>213</v>
      </c>
      <c r="B96" s="52" t="s">
        <v>211</v>
      </c>
      <c r="C96" s="85"/>
    </row>
    <row r="97" spans="1:3" s="8" customFormat="1" ht="24" customHeight="1">
      <c r="A97" s="17" t="s">
        <v>163</v>
      </c>
      <c r="B97" s="52" t="s">
        <v>133</v>
      </c>
      <c r="C97" s="85">
        <v>4746.9</v>
      </c>
    </row>
    <row r="98" spans="1:3" s="8" customFormat="1" ht="24" customHeight="1">
      <c r="A98" s="17" t="s">
        <v>164</v>
      </c>
      <c r="B98" s="52" t="s">
        <v>191</v>
      </c>
      <c r="C98" s="85">
        <v>9629.63</v>
      </c>
    </row>
    <row r="99" spans="1:3" s="8" customFormat="1" ht="24" customHeight="1">
      <c r="A99" s="17" t="s">
        <v>165</v>
      </c>
      <c r="B99" s="52" t="s">
        <v>192</v>
      </c>
      <c r="C99" s="85">
        <v>8569</v>
      </c>
    </row>
    <row r="100" spans="1:3" s="8" customFormat="1" ht="27.75" customHeight="1">
      <c r="A100" s="17" t="s">
        <v>177</v>
      </c>
      <c r="B100" s="52" t="s">
        <v>123</v>
      </c>
      <c r="C100" s="85">
        <f>SUM(C101:C103)</f>
        <v>588350.1699999999</v>
      </c>
    </row>
    <row r="101" spans="1:3" s="13" customFormat="1" ht="30.75" customHeight="1">
      <c r="A101" s="12" t="s">
        <v>178</v>
      </c>
      <c r="B101" s="38" t="s">
        <v>193</v>
      </c>
      <c r="C101" s="86">
        <v>437655.67</v>
      </c>
    </row>
    <row r="102" spans="1:3" s="13" customFormat="1" ht="30.75" customHeight="1">
      <c r="A102" s="12" t="s">
        <v>179</v>
      </c>
      <c r="B102" s="38" t="s">
        <v>193</v>
      </c>
      <c r="C102" s="86">
        <v>10451</v>
      </c>
    </row>
    <row r="103" spans="1:3" s="13" customFormat="1" ht="30.75" customHeight="1">
      <c r="A103" s="12" t="s">
        <v>180</v>
      </c>
      <c r="B103" s="38" t="s">
        <v>193</v>
      </c>
      <c r="C103" s="86">
        <v>140243.5</v>
      </c>
    </row>
    <row r="104" spans="1:3" s="8" customFormat="1" ht="22.5" customHeight="1">
      <c r="A104" s="17" t="s">
        <v>166</v>
      </c>
      <c r="B104" s="52" t="s">
        <v>111</v>
      </c>
      <c r="C104" s="85">
        <f>SUM(C105:C142)</f>
        <v>413178.8</v>
      </c>
    </row>
    <row r="105" spans="1:3" s="13" customFormat="1" ht="43.5" customHeight="1">
      <c r="A105" s="12"/>
      <c r="B105" s="64" t="s">
        <v>150</v>
      </c>
      <c r="C105" s="87">
        <f>43196</f>
        <v>43196</v>
      </c>
    </row>
    <row r="106" spans="1:3" s="13" customFormat="1" ht="42" customHeight="1">
      <c r="A106" s="12"/>
      <c r="B106" s="64" t="s">
        <v>221</v>
      </c>
      <c r="C106" s="87">
        <v>11149.9</v>
      </c>
    </row>
    <row r="107" spans="1:3" s="13" customFormat="1" ht="31.5" customHeight="1">
      <c r="A107" s="12"/>
      <c r="B107" s="64" t="s">
        <v>215</v>
      </c>
      <c r="C107" s="87">
        <v>1530</v>
      </c>
    </row>
    <row r="108" spans="1:3" s="13" customFormat="1" ht="31.5" customHeight="1">
      <c r="A108" s="12"/>
      <c r="B108" s="64" t="s">
        <v>112</v>
      </c>
      <c r="C108" s="87">
        <v>9203</v>
      </c>
    </row>
    <row r="109" spans="1:3" s="13" customFormat="1" ht="31.5" customHeight="1">
      <c r="A109" s="12"/>
      <c r="B109" s="64" t="s">
        <v>222</v>
      </c>
      <c r="C109" s="87">
        <v>26508.55</v>
      </c>
    </row>
    <row r="110" spans="1:3" s="13" customFormat="1" ht="41.25" customHeight="1" hidden="1">
      <c r="A110" s="12"/>
      <c r="B110" s="64" t="s">
        <v>194</v>
      </c>
      <c r="C110" s="87">
        <f>229-229</f>
        <v>0</v>
      </c>
    </row>
    <row r="111" spans="1:3" s="13" customFormat="1" ht="19.5" customHeight="1" hidden="1">
      <c r="A111" s="12"/>
      <c r="B111" s="64" t="s">
        <v>223</v>
      </c>
      <c r="C111" s="87">
        <f>1536-1536</f>
        <v>0</v>
      </c>
    </row>
    <row r="112" spans="1:3" s="13" customFormat="1" ht="23.25" customHeight="1">
      <c r="A112" s="12"/>
      <c r="B112" s="64" t="s">
        <v>195</v>
      </c>
      <c r="C112" s="87">
        <v>8949</v>
      </c>
    </row>
    <row r="113" spans="1:3" s="13" customFormat="1" ht="31.5" customHeight="1">
      <c r="A113" s="12"/>
      <c r="B113" s="64" t="s">
        <v>224</v>
      </c>
      <c r="C113" s="87">
        <v>2083</v>
      </c>
    </row>
    <row r="114" spans="1:3" s="13" customFormat="1" ht="30.75" customHeight="1">
      <c r="A114" s="12"/>
      <c r="B114" s="64" t="s">
        <v>196</v>
      </c>
      <c r="C114" s="87">
        <v>6113</v>
      </c>
    </row>
    <row r="115" spans="1:3" s="13" customFormat="1" ht="31.5" customHeight="1">
      <c r="A115" s="12"/>
      <c r="B115" s="64" t="s">
        <v>225</v>
      </c>
      <c r="C115" s="87">
        <v>55274.93</v>
      </c>
    </row>
    <row r="116" spans="1:3" s="13" customFormat="1" ht="31.5" customHeight="1">
      <c r="A116" s="12"/>
      <c r="B116" s="64" t="s">
        <v>197</v>
      </c>
      <c r="C116" s="87">
        <v>7299.09</v>
      </c>
    </row>
    <row r="117" spans="1:3" s="13" customFormat="1" ht="31.5" customHeight="1">
      <c r="A117" s="12"/>
      <c r="B117" s="64" t="s">
        <v>198</v>
      </c>
      <c r="C117" s="87">
        <v>13628</v>
      </c>
    </row>
    <row r="118" spans="1:3" s="13" customFormat="1" ht="24.75" customHeight="1" hidden="1">
      <c r="A118" s="12"/>
      <c r="B118" s="64" t="s">
        <v>199</v>
      </c>
      <c r="C118" s="87">
        <v>0</v>
      </c>
    </row>
    <row r="119" spans="1:3" s="13" customFormat="1" ht="31.5" customHeight="1">
      <c r="A119" s="12"/>
      <c r="B119" s="64" t="s">
        <v>146</v>
      </c>
      <c r="C119" s="87">
        <v>1424</v>
      </c>
    </row>
    <row r="120" spans="1:3" s="13" customFormat="1" ht="31.5" customHeight="1">
      <c r="A120" s="12"/>
      <c r="B120" s="64" t="s">
        <v>200</v>
      </c>
      <c r="C120" s="87">
        <v>115494</v>
      </c>
    </row>
    <row r="121" spans="1:3" s="13" customFormat="1" ht="22.5" customHeight="1">
      <c r="A121" s="12"/>
      <c r="B121" s="64" t="s">
        <v>135</v>
      </c>
      <c r="C121" s="87">
        <v>11088.41</v>
      </c>
    </row>
    <row r="122" spans="1:3" s="13" customFormat="1" ht="43.5" customHeight="1">
      <c r="A122" s="12"/>
      <c r="B122" s="64" t="s">
        <v>201</v>
      </c>
      <c r="C122" s="87">
        <v>1299</v>
      </c>
    </row>
    <row r="123" spans="1:3" s="13" customFormat="1" ht="31.5" customHeight="1" hidden="1">
      <c r="A123" s="12"/>
      <c r="B123" s="64" t="s">
        <v>203</v>
      </c>
      <c r="C123" s="87">
        <f>3892.07-3892.07</f>
        <v>0</v>
      </c>
    </row>
    <row r="124" spans="1:3" s="13" customFormat="1" ht="31.5" customHeight="1">
      <c r="A124" s="12"/>
      <c r="B124" s="64" t="s">
        <v>204</v>
      </c>
      <c r="C124" s="87">
        <v>28820</v>
      </c>
    </row>
    <row r="125" spans="1:3" s="13" customFormat="1" ht="56.25" customHeight="1">
      <c r="A125" s="12"/>
      <c r="B125" s="64" t="s">
        <v>206</v>
      </c>
      <c r="C125" s="87">
        <v>2583</v>
      </c>
    </row>
    <row r="126" spans="1:3" s="13" customFormat="1" ht="31.5" customHeight="1" hidden="1">
      <c r="A126" s="12"/>
      <c r="B126" s="64" t="s">
        <v>205</v>
      </c>
      <c r="C126" s="87">
        <f>4118.34-4118.34</f>
        <v>0</v>
      </c>
    </row>
    <row r="127" spans="1:3" s="13" customFormat="1" ht="31.5" customHeight="1">
      <c r="A127" s="12"/>
      <c r="B127" s="64" t="s">
        <v>134</v>
      </c>
      <c r="C127" s="87">
        <v>1680</v>
      </c>
    </row>
    <row r="128" spans="1:3" s="13" customFormat="1" ht="42.75" customHeight="1">
      <c r="A128" s="12"/>
      <c r="B128" s="64" t="s">
        <v>226</v>
      </c>
      <c r="C128" s="87">
        <v>1000</v>
      </c>
    </row>
    <row r="129" spans="1:3" s="13" customFormat="1" ht="42.75" customHeight="1">
      <c r="A129" s="12"/>
      <c r="B129" s="64" t="s">
        <v>227</v>
      </c>
      <c r="C129" s="87">
        <v>800</v>
      </c>
    </row>
    <row r="130" spans="1:3" s="13" customFormat="1" ht="21" customHeight="1">
      <c r="A130" s="12"/>
      <c r="B130" s="64" t="s">
        <v>216</v>
      </c>
      <c r="C130" s="87">
        <v>11732</v>
      </c>
    </row>
    <row r="131" spans="1:3" s="13" customFormat="1" ht="21" customHeight="1">
      <c r="A131" s="12"/>
      <c r="B131" s="64" t="s">
        <v>217</v>
      </c>
      <c r="C131" s="87">
        <v>509.13</v>
      </c>
    </row>
    <row r="132" spans="1:3" s="13" customFormat="1" ht="30.75" customHeight="1">
      <c r="A132" s="12"/>
      <c r="B132" s="64" t="s">
        <v>218</v>
      </c>
      <c r="C132" s="87">
        <v>10358.71</v>
      </c>
    </row>
    <row r="133" spans="1:3" s="13" customFormat="1" ht="28.5" customHeight="1">
      <c r="A133" s="12"/>
      <c r="B133" s="64" t="s">
        <v>219</v>
      </c>
      <c r="C133" s="87">
        <v>19209</v>
      </c>
    </row>
    <row r="134" spans="1:3" s="13" customFormat="1" ht="69" customHeight="1">
      <c r="A134" s="12"/>
      <c r="B134" s="64" t="s">
        <v>220</v>
      </c>
      <c r="C134" s="87">
        <v>4423.7</v>
      </c>
    </row>
    <row r="135" spans="1:3" s="13" customFormat="1" ht="23.25" customHeight="1">
      <c r="A135" s="12"/>
      <c r="B135" s="64" t="s">
        <v>272</v>
      </c>
      <c r="C135" s="87">
        <v>2492.32</v>
      </c>
    </row>
    <row r="136" spans="1:3" s="13" customFormat="1" ht="30.75" customHeight="1">
      <c r="A136" s="12"/>
      <c r="B136" s="64" t="s">
        <v>273</v>
      </c>
      <c r="C136" s="87">
        <v>1735</v>
      </c>
    </row>
    <row r="137" spans="1:3" s="13" customFormat="1" ht="54.75" customHeight="1">
      <c r="A137" s="12"/>
      <c r="B137" s="64" t="s">
        <v>274</v>
      </c>
      <c r="C137" s="87">
        <v>378</v>
      </c>
    </row>
    <row r="138" spans="1:3" s="13" customFormat="1" ht="23.25" customHeight="1">
      <c r="A138" s="12"/>
      <c r="B138" s="64" t="s">
        <v>275</v>
      </c>
      <c r="C138" s="87">
        <v>13218.06</v>
      </c>
    </row>
    <row r="139" spans="1:3" s="13" customFormat="1" ht="40.5" customHeight="1" hidden="1">
      <c r="A139" s="12"/>
      <c r="B139" s="64" t="s">
        <v>228</v>
      </c>
      <c r="C139" s="86"/>
    </row>
    <row r="140" spans="1:3" s="13" customFormat="1" ht="30" customHeight="1" hidden="1">
      <c r="A140" s="12"/>
      <c r="B140" s="64" t="s">
        <v>229</v>
      </c>
      <c r="C140" s="86"/>
    </row>
    <row r="141" spans="1:3" s="13" customFormat="1" ht="24" customHeight="1" hidden="1">
      <c r="A141" s="12"/>
      <c r="B141" s="64" t="s">
        <v>202</v>
      </c>
      <c r="C141" s="86"/>
    </row>
    <row r="142" spans="1:3" s="13" customFormat="1" ht="21" customHeight="1" hidden="1">
      <c r="A142" s="12"/>
      <c r="B142" s="64" t="s">
        <v>207</v>
      </c>
      <c r="C142" s="86"/>
    </row>
    <row r="143" spans="1:3" s="8" customFormat="1" ht="21" customHeight="1">
      <c r="A143" s="15" t="s">
        <v>167</v>
      </c>
      <c r="B143" s="16" t="s">
        <v>66</v>
      </c>
      <c r="C143" s="79">
        <f>C144+C147+C158+C159+C160+C161+C162</f>
        <v>1858635</v>
      </c>
    </row>
    <row r="144" spans="1:3" ht="30.75" customHeight="1">
      <c r="A144" s="17" t="s">
        <v>168</v>
      </c>
      <c r="B144" s="52" t="s">
        <v>113</v>
      </c>
      <c r="C144" s="80">
        <f>C145+C146</f>
        <v>57175</v>
      </c>
    </row>
    <row r="145" spans="1:3" s="28" customFormat="1" ht="21.75" customHeight="1">
      <c r="A145" s="12"/>
      <c r="B145" s="38" t="s">
        <v>114</v>
      </c>
      <c r="C145" s="81">
        <v>51889</v>
      </c>
    </row>
    <row r="146" spans="1:3" s="28" customFormat="1" ht="21.75" customHeight="1">
      <c r="A146" s="12"/>
      <c r="B146" s="38" t="s">
        <v>115</v>
      </c>
      <c r="C146" s="81">
        <v>5286</v>
      </c>
    </row>
    <row r="147" spans="1:3" ht="28.5" customHeight="1">
      <c r="A147" s="17" t="s">
        <v>169</v>
      </c>
      <c r="B147" s="52" t="s">
        <v>116</v>
      </c>
      <c r="C147" s="80">
        <f>SUM(C148:C157)</f>
        <v>88184</v>
      </c>
    </row>
    <row r="148" spans="1:3" s="28" customFormat="1" ht="22.5" customHeight="1">
      <c r="A148" s="12"/>
      <c r="B148" s="38" t="s">
        <v>117</v>
      </c>
      <c r="C148" s="81">
        <v>2614</v>
      </c>
    </row>
    <row r="149" spans="1:3" s="28" customFormat="1" ht="56.25" customHeight="1">
      <c r="A149" s="12"/>
      <c r="B149" s="38" t="s">
        <v>186</v>
      </c>
      <c r="C149" s="81">
        <v>59202</v>
      </c>
    </row>
    <row r="150" spans="1:3" s="28" customFormat="1" ht="29.25" customHeight="1">
      <c r="A150" s="12"/>
      <c r="B150" s="38" t="s">
        <v>124</v>
      </c>
      <c r="C150" s="81">
        <v>4923</v>
      </c>
    </row>
    <row r="151" spans="1:3" s="28" customFormat="1" ht="46.5" customHeight="1">
      <c r="A151" s="12"/>
      <c r="B151" s="38" t="s">
        <v>187</v>
      </c>
      <c r="C151" s="81">
        <v>5167</v>
      </c>
    </row>
    <row r="152" spans="1:3" s="28" customFormat="1" ht="41.25" customHeight="1">
      <c r="A152" s="12"/>
      <c r="B152" s="38" t="s">
        <v>118</v>
      </c>
      <c r="C152" s="81">
        <v>216</v>
      </c>
    </row>
    <row r="153" spans="1:3" s="28" customFormat="1" ht="30" customHeight="1">
      <c r="A153" s="12"/>
      <c r="B153" s="38" t="s">
        <v>136</v>
      </c>
      <c r="C153" s="81">
        <v>612</v>
      </c>
    </row>
    <row r="154" spans="1:3" s="28" customFormat="1" ht="42.75" customHeight="1">
      <c r="A154" s="12"/>
      <c r="B154" s="38" t="s">
        <v>119</v>
      </c>
      <c r="C154" s="81">
        <v>2823</v>
      </c>
    </row>
    <row r="155" spans="1:3" s="28" customFormat="1" ht="24.75" customHeight="1">
      <c r="A155" s="12"/>
      <c r="B155" s="38" t="s">
        <v>189</v>
      </c>
      <c r="C155" s="81">
        <v>10107</v>
      </c>
    </row>
    <row r="156" spans="1:3" s="28" customFormat="1" ht="93" customHeight="1">
      <c r="A156" s="12"/>
      <c r="B156" s="38" t="s">
        <v>230</v>
      </c>
      <c r="C156" s="81">
        <v>1882</v>
      </c>
    </row>
    <row r="157" spans="1:3" s="28" customFormat="1" ht="40.5" customHeight="1">
      <c r="A157" s="12"/>
      <c r="B157" s="38" t="s">
        <v>231</v>
      </c>
      <c r="C157" s="81">
        <v>638</v>
      </c>
    </row>
    <row r="158" spans="1:3" ht="42" customHeight="1">
      <c r="A158" s="17" t="s">
        <v>170</v>
      </c>
      <c r="B158" s="52" t="s">
        <v>120</v>
      </c>
      <c r="C158" s="80">
        <f>45185+2248</f>
        <v>47433</v>
      </c>
    </row>
    <row r="159" spans="1:3" ht="41.25" customHeight="1">
      <c r="A159" s="17" t="s">
        <v>171</v>
      </c>
      <c r="B159" s="52" t="s">
        <v>121</v>
      </c>
      <c r="C159" s="80">
        <v>27362</v>
      </c>
    </row>
    <row r="160" spans="1:3" ht="33" customHeight="1">
      <c r="A160" s="17" t="s">
        <v>172</v>
      </c>
      <c r="B160" s="52" t="s">
        <v>141</v>
      </c>
      <c r="C160" s="80">
        <v>484</v>
      </c>
    </row>
    <row r="161" spans="1:3" ht="43.5" customHeight="1">
      <c r="A161" s="17" t="s">
        <v>233</v>
      </c>
      <c r="B161" s="52" t="s">
        <v>232</v>
      </c>
      <c r="C161" s="80">
        <v>1102</v>
      </c>
    </row>
    <row r="162" spans="1:3" ht="23.25" customHeight="1">
      <c r="A162" s="17" t="s">
        <v>173</v>
      </c>
      <c r="B162" s="52" t="s">
        <v>122</v>
      </c>
      <c r="C162" s="80">
        <f>SUM(C163:C166)</f>
        <v>1636895</v>
      </c>
    </row>
    <row r="163" spans="1:3" s="28" customFormat="1" ht="79.5" customHeight="1">
      <c r="A163" s="12"/>
      <c r="B163" s="38" t="s">
        <v>237</v>
      </c>
      <c r="C163" s="81">
        <v>976253</v>
      </c>
    </row>
    <row r="164" spans="1:3" s="28" customFormat="1" ht="69" customHeight="1">
      <c r="A164" s="12"/>
      <c r="B164" s="38" t="s">
        <v>238</v>
      </c>
      <c r="C164" s="81">
        <v>640142</v>
      </c>
    </row>
    <row r="165" spans="1:3" s="28" customFormat="1" ht="30" customHeight="1">
      <c r="A165" s="12"/>
      <c r="B165" s="38" t="s">
        <v>188</v>
      </c>
      <c r="C165" s="81">
        <v>16576</v>
      </c>
    </row>
    <row r="166" spans="1:3" s="28" customFormat="1" ht="81" customHeight="1">
      <c r="A166" s="12"/>
      <c r="B166" s="38" t="s">
        <v>239</v>
      </c>
      <c r="C166" s="81">
        <v>3924</v>
      </c>
    </row>
    <row r="167" spans="1:3" s="8" customFormat="1" ht="23.25" customHeight="1">
      <c r="A167" s="15" t="s">
        <v>174</v>
      </c>
      <c r="B167" s="16" t="s">
        <v>47</v>
      </c>
      <c r="C167" s="79">
        <f>C168+C169</f>
        <v>52848</v>
      </c>
    </row>
    <row r="168" spans="1:3" ht="32.25" customHeight="1">
      <c r="A168" s="17" t="s">
        <v>175</v>
      </c>
      <c r="B168" s="18" t="s">
        <v>109</v>
      </c>
      <c r="C168" s="80">
        <v>7372</v>
      </c>
    </row>
    <row r="169" spans="1:3" ht="24" customHeight="1">
      <c r="A169" s="17" t="s">
        <v>176</v>
      </c>
      <c r="B169" s="18" t="s">
        <v>110</v>
      </c>
      <c r="C169" s="80">
        <f>SUM(C170:C174)</f>
        <v>45476</v>
      </c>
    </row>
    <row r="170" spans="1:3" ht="28.5" customHeight="1" hidden="1">
      <c r="A170" s="17"/>
      <c r="B170" s="38" t="s">
        <v>234</v>
      </c>
      <c r="C170" s="80">
        <v>0</v>
      </c>
    </row>
    <row r="171" spans="1:3" ht="21" customHeight="1">
      <c r="A171" s="17"/>
      <c r="B171" s="38" t="s">
        <v>235</v>
      </c>
      <c r="C171" s="80">
        <v>497</v>
      </c>
    </row>
    <row r="172" spans="1:3" ht="21" customHeight="1">
      <c r="A172" s="17"/>
      <c r="B172" s="38" t="s">
        <v>236</v>
      </c>
      <c r="C172" s="80">
        <v>5000</v>
      </c>
    </row>
    <row r="173" spans="1:3" ht="45.75" customHeight="1">
      <c r="A173" s="17"/>
      <c r="B173" s="38" t="s">
        <v>276</v>
      </c>
      <c r="C173" s="80">
        <v>8561</v>
      </c>
    </row>
    <row r="174" spans="1:3" ht="40.5" customHeight="1">
      <c r="A174" s="17"/>
      <c r="B174" s="38" t="s">
        <v>277</v>
      </c>
      <c r="C174" s="80">
        <v>31418</v>
      </c>
    </row>
    <row r="175" spans="1:3" s="35" customFormat="1" ht="20.25" customHeight="1" hidden="1">
      <c r="A175" s="34" t="s">
        <v>182</v>
      </c>
      <c r="B175" s="59" t="s">
        <v>48</v>
      </c>
      <c r="C175" s="88">
        <v>0</v>
      </c>
    </row>
    <row r="176" spans="1:3" ht="42" customHeight="1">
      <c r="A176" s="15" t="s">
        <v>0</v>
      </c>
      <c r="B176" s="16" t="s">
        <v>181</v>
      </c>
      <c r="C176" s="79">
        <v>5527.35565</v>
      </c>
    </row>
    <row r="177" spans="1:3" ht="32.25" customHeight="1">
      <c r="A177" s="15" t="s">
        <v>1</v>
      </c>
      <c r="B177" s="16" t="s">
        <v>2</v>
      </c>
      <c r="C177" s="79">
        <v>-16269.27249</v>
      </c>
    </row>
    <row r="178" spans="1:3" s="8" customFormat="1" ht="23.25" customHeight="1">
      <c r="A178" s="22"/>
      <c r="B178" s="26" t="s">
        <v>3</v>
      </c>
      <c r="C178" s="89">
        <f>C8+C85</f>
        <v>6437888.20624</v>
      </c>
    </row>
    <row r="179" spans="1:3" s="62" customFormat="1" ht="13.5" customHeight="1">
      <c r="A179" s="53"/>
      <c r="B179" s="53"/>
      <c r="C179" s="75"/>
    </row>
    <row r="180" spans="1:3" ht="15" customHeight="1">
      <c r="A180" s="63"/>
      <c r="B180" s="63"/>
      <c r="C180" s="90"/>
    </row>
    <row r="181" ht="13.5"/>
    <row r="182" ht="13.5"/>
    <row r="183" spans="2:3" ht="13.5">
      <c r="B183" s="51"/>
      <c r="C183" s="75"/>
    </row>
    <row r="184" ht="13.5"/>
  </sheetData>
  <sheetProtection/>
  <mergeCells count="2">
    <mergeCell ref="B2:C2"/>
    <mergeCell ref="A4:C4"/>
  </mergeCells>
  <printOptions/>
  <pageMargins left="1.1811023622047245" right="0.3937007874015748" top="0.7874015748031497" bottom="0.7874015748031497" header="0.1968503937007874" footer="0.2362204724409449"/>
  <pageSetup horizontalDpi="600" verticalDpi="600" orientation="portrait" paperSize="9" scale="70" r:id="rId1"/>
  <rowBreaks count="4" manualBreakCount="4">
    <brk id="44" max="5" man="1"/>
    <brk id="103" max="5" man="1"/>
    <brk id="142" max="5" man="1"/>
    <brk id="16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59"/>
  <sheetViews>
    <sheetView view="pageBreakPreview" zoomScaleSheetLayoutView="100" workbookViewId="0" topLeftCell="A144">
      <selection activeCell="C159" sqref="C159"/>
    </sheetView>
  </sheetViews>
  <sheetFormatPr defaultColWidth="9.125" defaultRowHeight="5.25" customHeight="1"/>
  <cols>
    <col min="1" max="1" width="21.625" style="1" customWidth="1"/>
    <col min="2" max="2" width="79.625" style="1" customWidth="1"/>
    <col min="3" max="4" width="10.50390625" style="2" customWidth="1"/>
    <col min="5" max="5" width="10.625" style="40" customWidth="1"/>
    <col min="6" max="6" width="11.375" style="2" customWidth="1"/>
    <col min="7" max="16384" width="9.125" style="2" customWidth="1"/>
  </cols>
  <sheetData>
    <row r="1" spans="3:5" ht="17.25" customHeight="1">
      <c r="C1" s="1"/>
      <c r="D1" s="40"/>
      <c r="E1" s="2"/>
    </row>
    <row r="2" spans="2:4" ht="69" customHeight="1">
      <c r="B2" s="73" t="s">
        <v>241</v>
      </c>
      <c r="C2" s="73"/>
      <c r="D2" s="73"/>
    </row>
    <row r="3" spans="2:3" ht="14.25" customHeight="1">
      <c r="B3" s="3"/>
      <c r="C3" s="3"/>
    </row>
    <row r="4" spans="1:5" s="4" customFormat="1" ht="14.25" customHeight="1">
      <c r="A4" s="66" t="s">
        <v>184</v>
      </c>
      <c r="B4" s="66"/>
      <c r="C4" s="66"/>
      <c r="D4" s="66"/>
      <c r="E4" s="41"/>
    </row>
    <row r="5" spans="1:5" s="4" customFormat="1" ht="14.25" customHeight="1">
      <c r="A5" s="44"/>
      <c r="B5" s="44"/>
      <c r="C5" s="44"/>
      <c r="E5" s="41"/>
    </row>
    <row r="6" spans="1:4" ht="13.5" customHeight="1">
      <c r="A6" s="5"/>
      <c r="B6" s="5"/>
      <c r="C6" s="32"/>
      <c r="D6" s="32" t="s">
        <v>63</v>
      </c>
    </row>
    <row r="7" spans="1:4" s="39" customFormat="1" ht="21" customHeight="1">
      <c r="A7" s="69" t="s">
        <v>5</v>
      </c>
      <c r="B7" s="69" t="s">
        <v>62</v>
      </c>
      <c r="C7" s="71" t="s">
        <v>185</v>
      </c>
      <c r="D7" s="72"/>
    </row>
    <row r="8" spans="1:4" s="39" customFormat="1" ht="21" customHeight="1">
      <c r="A8" s="70"/>
      <c r="B8" s="70"/>
      <c r="C8" s="43" t="s">
        <v>151</v>
      </c>
      <c r="D8" s="43" t="s">
        <v>152</v>
      </c>
    </row>
    <row r="9" spans="1:4" s="8" customFormat="1" ht="23.25" customHeight="1">
      <c r="A9" s="15" t="s">
        <v>6</v>
      </c>
      <c r="B9" s="26" t="s">
        <v>7</v>
      </c>
      <c r="C9" s="46">
        <f>C10+C16+C18+C23+C26+C29+C30+C42+C44+C58+C63+C64</f>
        <v>3141265.8</v>
      </c>
      <c r="D9" s="46">
        <f>D10+D16+D18+D23+D26+D29+D30+D42+D44+D58+D63+D64</f>
        <v>3158783.88</v>
      </c>
    </row>
    <row r="10" spans="1:4" s="8" customFormat="1" ht="21.75" customHeight="1">
      <c r="A10" s="15" t="s">
        <v>8</v>
      </c>
      <c r="B10" s="16" t="s">
        <v>9</v>
      </c>
      <c r="C10" s="46">
        <f>C11</f>
        <v>1797652</v>
      </c>
      <c r="D10" s="46">
        <f>D11</f>
        <v>1828806</v>
      </c>
    </row>
    <row r="11" spans="1:4" s="11" customFormat="1" ht="21" customHeight="1">
      <c r="A11" s="9" t="s">
        <v>10</v>
      </c>
      <c r="B11" s="10" t="s">
        <v>11</v>
      </c>
      <c r="C11" s="49">
        <f>SUM(C12:C15)</f>
        <v>1797652</v>
      </c>
      <c r="D11" s="49">
        <f>SUM(D12:D15)</f>
        <v>1828806</v>
      </c>
    </row>
    <row r="12" spans="1:4" s="28" customFormat="1" ht="61.5" customHeight="1" hidden="1">
      <c r="A12" s="12" t="s">
        <v>51</v>
      </c>
      <c r="B12" s="27" t="s">
        <v>56</v>
      </c>
      <c r="C12" s="47">
        <v>1758506</v>
      </c>
      <c r="D12" s="47">
        <v>1790437</v>
      </c>
    </row>
    <row r="13" spans="1:4" s="28" customFormat="1" ht="79.5" customHeight="1" hidden="1">
      <c r="A13" s="12" t="s">
        <v>53</v>
      </c>
      <c r="B13" s="27" t="s">
        <v>52</v>
      </c>
      <c r="C13" s="47">
        <v>6000</v>
      </c>
      <c r="D13" s="47">
        <v>6000</v>
      </c>
    </row>
    <row r="14" spans="1:4" s="28" customFormat="1" ht="36.75" customHeight="1" hidden="1">
      <c r="A14" s="12" t="s">
        <v>54</v>
      </c>
      <c r="B14" s="27" t="s">
        <v>61</v>
      </c>
      <c r="C14" s="47">
        <v>16000</v>
      </c>
      <c r="D14" s="47">
        <v>16000</v>
      </c>
    </row>
    <row r="15" spans="1:4" s="28" customFormat="1" ht="68.25" customHeight="1" hidden="1">
      <c r="A15" s="12" t="s">
        <v>55</v>
      </c>
      <c r="B15" s="27" t="s">
        <v>57</v>
      </c>
      <c r="C15" s="47">
        <v>17146</v>
      </c>
      <c r="D15" s="47">
        <v>16369</v>
      </c>
    </row>
    <row r="16" spans="1:4" s="8" customFormat="1" ht="27" customHeight="1">
      <c r="A16" s="20" t="s">
        <v>49</v>
      </c>
      <c r="B16" s="25" t="s">
        <v>50</v>
      </c>
      <c r="C16" s="46">
        <f>C17</f>
        <v>79600</v>
      </c>
      <c r="D16" s="46">
        <f>D17</f>
        <v>79600</v>
      </c>
    </row>
    <row r="17" spans="1:4" s="11" customFormat="1" ht="21.75" customHeight="1">
      <c r="A17" s="9" t="s">
        <v>58</v>
      </c>
      <c r="B17" s="10" t="s">
        <v>59</v>
      </c>
      <c r="C17" s="48">
        <v>79600</v>
      </c>
      <c r="D17" s="48">
        <v>79600</v>
      </c>
    </row>
    <row r="18" spans="1:4" s="8" customFormat="1" ht="20.25" customHeight="1">
      <c r="A18" s="15" t="s">
        <v>12</v>
      </c>
      <c r="B18" s="16" t="s">
        <v>13</v>
      </c>
      <c r="C18" s="46">
        <f>C19+C20+C21+C22</f>
        <v>232186</v>
      </c>
      <c r="D18" s="46">
        <f>D19+D20+D21+D22</f>
        <v>217403.47999999998</v>
      </c>
    </row>
    <row r="19" spans="1:4" s="11" customFormat="1" ht="21" customHeight="1">
      <c r="A19" s="9" t="s">
        <v>14</v>
      </c>
      <c r="B19" s="10" t="s">
        <v>15</v>
      </c>
      <c r="C19" s="48">
        <v>131030.99999999999</v>
      </c>
      <c r="D19" s="48">
        <v>141513.47999999998</v>
      </c>
    </row>
    <row r="20" spans="1:4" s="11" customFormat="1" ht="21" customHeight="1">
      <c r="A20" s="9" t="s">
        <v>16</v>
      </c>
      <c r="B20" s="10" t="s">
        <v>17</v>
      </c>
      <c r="C20" s="48">
        <v>61155</v>
      </c>
      <c r="D20" s="48">
        <v>15890</v>
      </c>
    </row>
    <row r="21" spans="1:4" s="11" customFormat="1" ht="21" customHeight="1" hidden="1">
      <c r="A21" s="9" t="s">
        <v>18</v>
      </c>
      <c r="B21" s="10" t="s">
        <v>19</v>
      </c>
      <c r="C21" s="48">
        <v>0</v>
      </c>
      <c r="D21" s="48">
        <v>0</v>
      </c>
    </row>
    <row r="22" spans="1:4" s="11" customFormat="1" ht="21" customHeight="1">
      <c r="A22" s="9" t="s">
        <v>20</v>
      </c>
      <c r="B22" s="10" t="s">
        <v>21</v>
      </c>
      <c r="C22" s="48">
        <v>40000</v>
      </c>
      <c r="D22" s="48">
        <v>60000</v>
      </c>
    </row>
    <row r="23" spans="1:4" s="8" customFormat="1" ht="22.5" customHeight="1">
      <c r="A23" s="15" t="s">
        <v>69</v>
      </c>
      <c r="B23" s="16" t="s">
        <v>70</v>
      </c>
      <c r="C23" s="46">
        <f>SUM(C24:C25)</f>
        <v>691600</v>
      </c>
      <c r="D23" s="46">
        <f>SUM(D24:D25)</f>
        <v>694100</v>
      </c>
    </row>
    <row r="24" spans="1:4" s="11" customFormat="1" ht="21" customHeight="1">
      <c r="A24" s="9" t="s">
        <v>71</v>
      </c>
      <c r="B24" s="10" t="s">
        <v>72</v>
      </c>
      <c r="C24" s="48">
        <v>54300</v>
      </c>
      <c r="D24" s="48">
        <v>54800</v>
      </c>
    </row>
    <row r="25" spans="1:4" s="11" customFormat="1" ht="21" customHeight="1">
      <c r="A25" s="9" t="s">
        <v>73</v>
      </c>
      <c r="B25" s="10" t="s">
        <v>74</v>
      </c>
      <c r="C25" s="48">
        <v>637300</v>
      </c>
      <c r="D25" s="48">
        <v>639300</v>
      </c>
    </row>
    <row r="26" spans="1:4" s="8" customFormat="1" ht="22.5" customHeight="1">
      <c r="A26" s="15" t="s">
        <v>22</v>
      </c>
      <c r="B26" s="16" t="s">
        <v>23</v>
      </c>
      <c r="C26" s="46">
        <f>C27+C28</f>
        <v>15600</v>
      </c>
      <c r="D26" s="46">
        <f>D27+D28</f>
        <v>15600</v>
      </c>
    </row>
    <row r="27" spans="1:4" s="11" customFormat="1" ht="30.75" customHeight="1" hidden="1">
      <c r="A27" s="9" t="s">
        <v>24</v>
      </c>
      <c r="B27" s="18" t="s">
        <v>60</v>
      </c>
      <c r="C27" s="48">
        <v>15600</v>
      </c>
      <c r="D27" s="48">
        <v>15600</v>
      </c>
    </row>
    <row r="28" spans="1:4" s="11" customFormat="1" ht="30.75" customHeight="1" hidden="1">
      <c r="A28" s="9" t="s">
        <v>25</v>
      </c>
      <c r="B28" s="18" t="s">
        <v>26</v>
      </c>
      <c r="C28" s="48">
        <v>0</v>
      </c>
      <c r="D28" s="48">
        <v>0</v>
      </c>
    </row>
    <row r="29" spans="1:4" s="8" customFormat="1" ht="26.25" customHeight="1" hidden="1">
      <c r="A29" s="6" t="s">
        <v>27</v>
      </c>
      <c r="B29" s="7" t="s">
        <v>28</v>
      </c>
      <c r="C29" s="46">
        <v>0</v>
      </c>
      <c r="D29" s="46">
        <v>0</v>
      </c>
    </row>
    <row r="30" spans="1:4" s="8" customFormat="1" ht="29.25" customHeight="1">
      <c r="A30" s="15" t="s">
        <v>29</v>
      </c>
      <c r="B30" s="16" t="s">
        <v>30</v>
      </c>
      <c r="C30" s="46">
        <f>C31+C32+C38+C39</f>
        <v>135968.3</v>
      </c>
      <c r="D30" s="46">
        <f>D31+D32+D38+D39</f>
        <v>135568.3</v>
      </c>
    </row>
    <row r="31" spans="1:4" s="11" customFormat="1" ht="21" customHeight="1" hidden="1">
      <c r="A31" s="9" t="s">
        <v>31</v>
      </c>
      <c r="B31" s="10" t="s">
        <v>32</v>
      </c>
      <c r="C31" s="48">
        <v>0</v>
      </c>
      <c r="D31" s="48">
        <v>0</v>
      </c>
    </row>
    <row r="32" spans="1:4" s="11" customFormat="1" ht="54.75" customHeight="1">
      <c r="A32" s="17" t="s">
        <v>33</v>
      </c>
      <c r="B32" s="33" t="s">
        <v>4</v>
      </c>
      <c r="C32" s="48">
        <f>SUM(C33:C37)</f>
        <v>122468.3</v>
      </c>
      <c r="D32" s="48">
        <f>SUM(D33:D37)</f>
        <v>122868.3</v>
      </c>
    </row>
    <row r="33" spans="1:4" s="11" customFormat="1" ht="42.75" customHeight="1">
      <c r="A33" s="17" t="s">
        <v>75</v>
      </c>
      <c r="B33" s="36" t="s">
        <v>76</v>
      </c>
      <c r="C33" s="48">
        <v>111100</v>
      </c>
      <c r="D33" s="48">
        <v>111500</v>
      </c>
    </row>
    <row r="34" spans="1:4" s="11" customFormat="1" ht="42.75" customHeight="1">
      <c r="A34" s="9" t="s">
        <v>77</v>
      </c>
      <c r="B34" s="37" t="s">
        <v>78</v>
      </c>
      <c r="C34" s="48">
        <v>4081</v>
      </c>
      <c r="D34" s="48">
        <v>4081</v>
      </c>
    </row>
    <row r="35" spans="1:4" s="11" customFormat="1" ht="42.75" customHeight="1">
      <c r="A35" s="9" t="s">
        <v>80</v>
      </c>
      <c r="B35" s="37" t="s">
        <v>79</v>
      </c>
      <c r="C35" s="48">
        <v>5883</v>
      </c>
      <c r="D35" s="48">
        <v>5883</v>
      </c>
    </row>
    <row r="36" spans="1:4" s="11" customFormat="1" ht="29.25" customHeight="1">
      <c r="A36" s="21" t="s">
        <v>81</v>
      </c>
      <c r="B36" s="37" t="s">
        <v>82</v>
      </c>
      <c r="C36" s="48">
        <v>1404.3</v>
      </c>
      <c r="D36" s="48">
        <v>1404.3</v>
      </c>
    </row>
    <row r="37" spans="1:4" s="11" customFormat="1" ht="77.25" customHeight="1" hidden="1">
      <c r="A37" s="21" t="s">
        <v>138</v>
      </c>
      <c r="B37" s="37" t="s">
        <v>137</v>
      </c>
      <c r="C37" s="48">
        <v>0</v>
      </c>
      <c r="D37" s="48">
        <v>0</v>
      </c>
    </row>
    <row r="38" spans="1:4" s="11" customFormat="1" ht="41.25" customHeight="1" hidden="1">
      <c r="A38" s="9" t="s">
        <v>83</v>
      </c>
      <c r="B38" s="10" t="s">
        <v>84</v>
      </c>
      <c r="C38" s="48">
        <v>0</v>
      </c>
      <c r="D38" s="48">
        <v>0</v>
      </c>
    </row>
    <row r="39" spans="1:4" s="11" customFormat="1" ht="44.25" customHeight="1">
      <c r="A39" s="9" t="s">
        <v>85</v>
      </c>
      <c r="B39" s="10" t="s">
        <v>86</v>
      </c>
      <c r="C39" s="48">
        <f>C40+C41</f>
        <v>13500</v>
      </c>
      <c r="D39" s="48">
        <f>D40+D41</f>
        <v>12700</v>
      </c>
    </row>
    <row r="40" spans="1:4" s="28" customFormat="1" ht="31.5" customHeight="1" hidden="1">
      <c r="A40" s="12" t="s">
        <v>85</v>
      </c>
      <c r="B40" s="27" t="s">
        <v>108</v>
      </c>
      <c r="C40" s="47">
        <v>13500</v>
      </c>
      <c r="D40" s="47">
        <v>12700</v>
      </c>
    </row>
    <row r="41" spans="1:4" s="28" customFormat="1" ht="57" customHeight="1" hidden="1">
      <c r="A41" s="12" t="s">
        <v>85</v>
      </c>
      <c r="B41" s="27" t="s">
        <v>86</v>
      </c>
      <c r="C41" s="47"/>
      <c r="D41" s="47"/>
    </row>
    <row r="42" spans="1:4" s="8" customFormat="1" ht="21.75" customHeight="1">
      <c r="A42" s="15" t="s">
        <v>34</v>
      </c>
      <c r="B42" s="16" t="s">
        <v>35</v>
      </c>
      <c r="C42" s="46">
        <f>C43</f>
        <v>4500</v>
      </c>
      <c r="D42" s="46">
        <f>D43</f>
        <v>4600</v>
      </c>
    </row>
    <row r="43" spans="1:4" s="11" customFormat="1" ht="20.25" customHeight="1">
      <c r="A43" s="9" t="s">
        <v>36</v>
      </c>
      <c r="B43" s="10" t="s">
        <v>37</v>
      </c>
      <c r="C43" s="48">
        <v>4500</v>
      </c>
      <c r="D43" s="48">
        <v>4600</v>
      </c>
    </row>
    <row r="44" spans="1:4" s="8" customFormat="1" ht="22.5" customHeight="1">
      <c r="A44" s="15" t="s">
        <v>38</v>
      </c>
      <c r="B44" s="16" t="s">
        <v>153</v>
      </c>
      <c r="C44" s="46">
        <f>C46+C50+C53+C56</f>
        <v>118517.2</v>
      </c>
      <c r="D44" s="46">
        <f>D46+D50+D53+D56</f>
        <v>118517.2</v>
      </c>
    </row>
    <row r="45" spans="1:4" s="8" customFormat="1" ht="27.75" customHeight="1" hidden="1">
      <c r="A45" s="29" t="s">
        <v>149</v>
      </c>
      <c r="B45" s="30" t="s">
        <v>148</v>
      </c>
      <c r="C45" s="48">
        <v>0</v>
      </c>
      <c r="D45" s="48">
        <v>0</v>
      </c>
    </row>
    <row r="46" spans="1:4" s="8" customFormat="1" ht="24" customHeight="1" hidden="1">
      <c r="A46" s="29" t="s">
        <v>87</v>
      </c>
      <c r="B46" s="30" t="s">
        <v>88</v>
      </c>
      <c r="C46" s="48">
        <f>SUM(C47:C49)</f>
        <v>2311.9</v>
      </c>
      <c r="D46" s="48">
        <f>SUM(D47:D49)</f>
        <v>2311.9</v>
      </c>
    </row>
    <row r="47" spans="1:4" s="13" customFormat="1" ht="29.25" customHeight="1" hidden="1">
      <c r="A47" s="12" t="s">
        <v>87</v>
      </c>
      <c r="B47" s="27" t="s">
        <v>125</v>
      </c>
      <c r="C47" s="47">
        <v>550.9</v>
      </c>
      <c r="D47" s="47">
        <v>550.9</v>
      </c>
    </row>
    <row r="48" spans="1:4" s="13" customFormat="1" ht="26.25" customHeight="1" hidden="1">
      <c r="A48" s="12" t="s">
        <v>87</v>
      </c>
      <c r="B48" s="27" t="s">
        <v>139</v>
      </c>
      <c r="C48" s="47">
        <v>1285.1</v>
      </c>
      <c r="D48" s="47">
        <v>1285.1</v>
      </c>
    </row>
    <row r="49" spans="1:4" s="13" customFormat="1" ht="28.5" customHeight="1" hidden="1">
      <c r="A49" s="12" t="s">
        <v>87</v>
      </c>
      <c r="B49" s="27" t="s">
        <v>129</v>
      </c>
      <c r="C49" s="47">
        <f>475.9</f>
        <v>475.9</v>
      </c>
      <c r="D49" s="47">
        <f>475.9</f>
        <v>475.9</v>
      </c>
    </row>
    <row r="50" spans="1:4" s="8" customFormat="1" ht="23.25" customHeight="1" hidden="1">
      <c r="A50" s="29" t="s">
        <v>90</v>
      </c>
      <c r="B50" s="31" t="s">
        <v>89</v>
      </c>
      <c r="C50" s="48">
        <f>SUM(C51:C52)</f>
        <v>6236.4</v>
      </c>
      <c r="D50" s="48">
        <f>SUM(D51:D52)</f>
        <v>6236.4</v>
      </c>
    </row>
    <row r="51" spans="1:4" s="8" customFormat="1" ht="20.25" customHeight="1" hidden="1">
      <c r="A51" s="12" t="s">
        <v>90</v>
      </c>
      <c r="B51" s="24" t="s">
        <v>126</v>
      </c>
      <c r="C51" s="47">
        <v>6236.4</v>
      </c>
      <c r="D51" s="47">
        <v>6236.4</v>
      </c>
    </row>
    <row r="52" spans="1:4" s="8" customFormat="1" ht="20.25" customHeight="1" hidden="1">
      <c r="A52" s="12" t="s">
        <v>90</v>
      </c>
      <c r="B52" s="24" t="s">
        <v>127</v>
      </c>
      <c r="C52" s="47"/>
      <c r="D52" s="47"/>
    </row>
    <row r="53" spans="1:4" s="8" customFormat="1" ht="22.5" customHeight="1" hidden="1">
      <c r="A53" s="29" t="s">
        <v>90</v>
      </c>
      <c r="B53" s="31" t="s">
        <v>128</v>
      </c>
      <c r="C53" s="48">
        <f>C54+C55</f>
        <v>1239.9</v>
      </c>
      <c r="D53" s="48">
        <f>D54+D55</f>
        <v>1239.9</v>
      </c>
    </row>
    <row r="54" spans="1:4" s="13" customFormat="1" ht="21" customHeight="1" hidden="1">
      <c r="A54" s="12" t="s">
        <v>154</v>
      </c>
      <c r="B54" s="24" t="s">
        <v>92</v>
      </c>
      <c r="C54" s="47">
        <v>587.6</v>
      </c>
      <c r="D54" s="47">
        <v>587.6</v>
      </c>
    </row>
    <row r="55" spans="1:4" s="13" customFormat="1" ht="33" customHeight="1" hidden="1">
      <c r="A55" s="12" t="s">
        <v>154</v>
      </c>
      <c r="B55" s="24" t="s">
        <v>130</v>
      </c>
      <c r="C55" s="47">
        <f>417.6+234.7</f>
        <v>652.3</v>
      </c>
      <c r="D55" s="47">
        <f>417.6+234.7</f>
        <v>652.3</v>
      </c>
    </row>
    <row r="56" spans="1:4" s="8" customFormat="1" ht="21.75" customHeight="1" hidden="1">
      <c r="A56" s="29" t="s">
        <v>90</v>
      </c>
      <c r="B56" s="31" t="s">
        <v>156</v>
      </c>
      <c r="C56" s="48">
        <f>C57</f>
        <v>108729</v>
      </c>
      <c r="D56" s="48">
        <f>D57</f>
        <v>108729</v>
      </c>
    </row>
    <row r="57" spans="1:4" s="13" customFormat="1" ht="21" customHeight="1" hidden="1">
      <c r="A57" s="12" t="s">
        <v>155</v>
      </c>
      <c r="B57" s="24" t="s">
        <v>91</v>
      </c>
      <c r="C57" s="47">
        <v>108729</v>
      </c>
      <c r="D57" s="47">
        <v>108729</v>
      </c>
    </row>
    <row r="58" spans="1:4" s="8" customFormat="1" ht="23.25" customHeight="1">
      <c r="A58" s="15" t="s">
        <v>39</v>
      </c>
      <c r="B58" s="16" t="s">
        <v>40</v>
      </c>
      <c r="C58" s="46">
        <f>C59+C60+C61+C62</f>
        <v>45202.5</v>
      </c>
      <c r="D58" s="46">
        <f>D59+D60+D61+D62</f>
        <v>44001.1</v>
      </c>
    </row>
    <row r="59" spans="1:4" s="11" customFormat="1" ht="21.75" customHeight="1" hidden="1">
      <c r="A59" s="9" t="s">
        <v>94</v>
      </c>
      <c r="B59" s="23" t="s">
        <v>93</v>
      </c>
      <c r="C59" s="48">
        <v>0</v>
      </c>
      <c r="D59" s="48">
        <v>0</v>
      </c>
    </row>
    <row r="60" spans="1:4" s="11" customFormat="1" ht="54" customHeight="1">
      <c r="A60" s="9" t="s">
        <v>95</v>
      </c>
      <c r="B60" s="23" t="s">
        <v>96</v>
      </c>
      <c r="C60" s="48">
        <v>12202.5</v>
      </c>
      <c r="D60" s="48">
        <v>11001.1</v>
      </c>
    </row>
    <row r="61" spans="1:4" s="11" customFormat="1" ht="33.75" customHeight="1">
      <c r="A61" s="9" t="s">
        <v>98</v>
      </c>
      <c r="B61" s="10" t="s">
        <v>97</v>
      </c>
      <c r="C61" s="48">
        <v>5000</v>
      </c>
      <c r="D61" s="48">
        <v>5000</v>
      </c>
    </row>
    <row r="62" spans="1:4" s="11" customFormat="1" ht="54" customHeight="1">
      <c r="A62" s="9" t="s">
        <v>100</v>
      </c>
      <c r="B62" s="10" t="s">
        <v>99</v>
      </c>
      <c r="C62" s="48">
        <v>28000</v>
      </c>
      <c r="D62" s="48">
        <v>28000</v>
      </c>
    </row>
    <row r="63" spans="1:4" s="8" customFormat="1" ht="23.25" customHeight="1">
      <c r="A63" s="15" t="s">
        <v>41</v>
      </c>
      <c r="B63" s="16" t="s">
        <v>42</v>
      </c>
      <c r="C63" s="46">
        <v>15000</v>
      </c>
      <c r="D63" s="46">
        <v>15000</v>
      </c>
    </row>
    <row r="64" spans="1:4" s="8" customFormat="1" ht="23.25" customHeight="1">
      <c r="A64" s="15" t="s">
        <v>43</v>
      </c>
      <c r="B64" s="16" t="s">
        <v>44</v>
      </c>
      <c r="C64" s="46">
        <f>C65+C66</f>
        <v>5439.8</v>
      </c>
      <c r="D64" s="46">
        <f>D65+D66</f>
        <v>5587.8</v>
      </c>
    </row>
    <row r="65" spans="1:4" s="11" customFormat="1" ht="21.75" customHeight="1" hidden="1">
      <c r="A65" s="9" t="s">
        <v>101</v>
      </c>
      <c r="B65" s="10" t="s">
        <v>102</v>
      </c>
      <c r="C65" s="48"/>
      <c r="D65" s="48"/>
    </row>
    <row r="66" spans="1:4" s="11" customFormat="1" ht="21.75" customHeight="1" hidden="1">
      <c r="A66" s="9" t="s">
        <v>103</v>
      </c>
      <c r="B66" s="18" t="s">
        <v>104</v>
      </c>
      <c r="C66" s="48">
        <f>SUM(C67:C70)</f>
        <v>5439.8</v>
      </c>
      <c r="D66" s="48">
        <f>SUM(D67:D70)</f>
        <v>5587.8</v>
      </c>
    </row>
    <row r="67" spans="1:4" s="28" customFormat="1" ht="21.75" customHeight="1" hidden="1">
      <c r="A67" s="12" t="s">
        <v>103</v>
      </c>
      <c r="B67" s="27" t="s">
        <v>142</v>
      </c>
      <c r="C67" s="47"/>
      <c r="D67" s="47"/>
    </row>
    <row r="68" spans="1:4" s="28" customFormat="1" ht="27" customHeight="1" hidden="1">
      <c r="A68" s="12" t="s">
        <v>143</v>
      </c>
      <c r="B68" s="27" t="s">
        <v>106</v>
      </c>
      <c r="C68" s="47">
        <v>3150</v>
      </c>
      <c r="D68" s="47">
        <v>3298</v>
      </c>
    </row>
    <row r="69" spans="1:4" s="28" customFormat="1" ht="41.25" customHeight="1" hidden="1">
      <c r="A69" s="12" t="s">
        <v>144</v>
      </c>
      <c r="B69" s="27" t="s">
        <v>105</v>
      </c>
      <c r="C69" s="47">
        <v>2289.8</v>
      </c>
      <c r="D69" s="47">
        <v>2289.8</v>
      </c>
    </row>
    <row r="70" spans="1:4" s="28" customFormat="1" ht="29.25" customHeight="1" hidden="1">
      <c r="A70" s="12" t="s">
        <v>145</v>
      </c>
      <c r="B70" s="27" t="s">
        <v>140</v>
      </c>
      <c r="C70" s="47"/>
      <c r="D70" s="47"/>
    </row>
    <row r="71" spans="1:4" s="8" customFormat="1" ht="21.75" customHeight="1">
      <c r="A71" s="15" t="s">
        <v>45</v>
      </c>
      <c r="B71" s="26" t="s">
        <v>46</v>
      </c>
      <c r="C71" s="55">
        <f>C73+C75+C125+C149+C155+C156+C157</f>
        <v>3583550.67844</v>
      </c>
      <c r="D71" s="55">
        <f>D73+D75+D125+D149+D155+D156+D157</f>
        <v>3012473</v>
      </c>
    </row>
    <row r="72" spans="1:4" s="8" customFormat="1" ht="26.25" customHeight="1">
      <c r="A72" s="22" t="s">
        <v>67</v>
      </c>
      <c r="B72" s="26" t="s">
        <v>68</v>
      </c>
      <c r="C72" s="55">
        <f>C73+C75+C125+C149</f>
        <v>3583550.67844</v>
      </c>
      <c r="D72" s="55">
        <f>D73+D75+D125+D149</f>
        <v>3012473</v>
      </c>
    </row>
    <row r="73" spans="1:4" s="8" customFormat="1" ht="21.75" customHeight="1">
      <c r="A73" s="22" t="s">
        <v>157</v>
      </c>
      <c r="B73" s="16" t="s">
        <v>64</v>
      </c>
      <c r="C73" s="57">
        <f>C74</f>
        <v>1132</v>
      </c>
      <c r="D73" s="57">
        <f>D74</f>
        <v>3439</v>
      </c>
    </row>
    <row r="74" spans="1:4" s="14" customFormat="1" ht="21.75" customHeight="1">
      <c r="A74" s="17" t="s">
        <v>158</v>
      </c>
      <c r="B74" s="52" t="s">
        <v>107</v>
      </c>
      <c r="C74" s="58">
        <v>1132</v>
      </c>
      <c r="D74" s="58">
        <v>3439</v>
      </c>
    </row>
    <row r="75" spans="1:4" s="8" customFormat="1" ht="27.75" customHeight="1">
      <c r="A75" s="15" t="s">
        <v>159</v>
      </c>
      <c r="B75" s="16" t="s">
        <v>65</v>
      </c>
      <c r="C75" s="55">
        <f>C76+C77+C78+C79+C80+C81+C82+C83+C84+C85+C86+C90</f>
        <v>1700497.67844</v>
      </c>
      <c r="D75" s="55">
        <f>D76+D77+D78+D79+D80+D81+D82+D83+D84+D85+D86+D90</f>
        <v>738647</v>
      </c>
    </row>
    <row r="76" spans="1:4" s="14" customFormat="1" ht="54" customHeight="1" hidden="1">
      <c r="A76" s="17" t="s">
        <v>160</v>
      </c>
      <c r="B76" s="52" t="s">
        <v>131</v>
      </c>
      <c r="C76" s="58"/>
      <c r="D76" s="58"/>
    </row>
    <row r="77" spans="1:4" s="14" customFormat="1" ht="43.5" customHeight="1">
      <c r="A77" s="17" t="s">
        <v>161</v>
      </c>
      <c r="B77" s="52" t="s">
        <v>132</v>
      </c>
      <c r="C77" s="58">
        <f>68965.35028+111770.58816</f>
        <v>180735.93844</v>
      </c>
      <c r="D77" s="58">
        <v>0</v>
      </c>
    </row>
    <row r="78" spans="1:4" s="14" customFormat="1" ht="30" customHeight="1" hidden="1">
      <c r="A78" s="17" t="s">
        <v>214</v>
      </c>
      <c r="B78" s="52" t="s">
        <v>240</v>
      </c>
      <c r="C78" s="58"/>
      <c r="D78" s="58"/>
    </row>
    <row r="79" spans="1:4" s="14" customFormat="1" ht="30" customHeight="1" hidden="1">
      <c r="A79" s="17" t="s">
        <v>162</v>
      </c>
      <c r="B79" s="52" t="s">
        <v>190</v>
      </c>
      <c r="C79" s="58"/>
      <c r="D79" s="58"/>
    </row>
    <row r="80" spans="1:4" s="14" customFormat="1" ht="30" customHeight="1" hidden="1">
      <c r="A80" s="17" t="s">
        <v>209</v>
      </c>
      <c r="B80" s="52" t="s">
        <v>208</v>
      </c>
      <c r="C80" s="58"/>
      <c r="D80" s="58"/>
    </row>
    <row r="81" spans="1:4" s="14" customFormat="1" ht="30" customHeight="1" hidden="1">
      <c r="A81" s="17" t="s">
        <v>212</v>
      </c>
      <c r="B81" s="52" t="s">
        <v>210</v>
      </c>
      <c r="C81" s="58"/>
      <c r="D81" s="58"/>
    </row>
    <row r="82" spans="1:4" s="14" customFormat="1" ht="30" customHeight="1" hidden="1">
      <c r="A82" s="17" t="s">
        <v>213</v>
      </c>
      <c r="B82" s="52" t="s">
        <v>211</v>
      </c>
      <c r="C82" s="58"/>
      <c r="D82" s="58"/>
    </row>
    <row r="83" spans="1:4" s="13" customFormat="1" ht="30" customHeight="1" hidden="1">
      <c r="A83" s="17" t="s">
        <v>163</v>
      </c>
      <c r="B83" s="52" t="s">
        <v>133</v>
      </c>
      <c r="C83" s="58"/>
      <c r="D83" s="58"/>
    </row>
    <row r="84" spans="1:4" s="13" customFormat="1" ht="30" customHeight="1" hidden="1">
      <c r="A84" s="17" t="s">
        <v>164</v>
      </c>
      <c r="B84" s="52" t="s">
        <v>191</v>
      </c>
      <c r="C84" s="58"/>
      <c r="D84" s="58"/>
    </row>
    <row r="85" spans="1:4" s="13" customFormat="1" ht="28.5" customHeight="1" hidden="1">
      <c r="A85" s="17" t="s">
        <v>165</v>
      </c>
      <c r="B85" s="52" t="s">
        <v>192</v>
      </c>
      <c r="C85" s="58"/>
      <c r="D85" s="58"/>
    </row>
    <row r="86" spans="1:4" s="14" customFormat="1" ht="30.75" customHeight="1">
      <c r="A86" s="17" t="s">
        <v>177</v>
      </c>
      <c r="B86" s="52" t="s">
        <v>123</v>
      </c>
      <c r="C86" s="58">
        <f>SUM(C87:C89)</f>
        <v>1104926.68</v>
      </c>
      <c r="D86" s="58">
        <f>SUM(D87:D89)</f>
        <v>439091.97</v>
      </c>
    </row>
    <row r="87" spans="1:4" s="13" customFormat="1" ht="30.75" customHeight="1" hidden="1">
      <c r="A87" s="12" t="s">
        <v>178</v>
      </c>
      <c r="B87" s="38" t="s">
        <v>193</v>
      </c>
      <c r="C87" s="50">
        <v>0</v>
      </c>
      <c r="D87" s="50">
        <v>0</v>
      </c>
    </row>
    <row r="88" spans="1:4" s="13" customFormat="1" ht="30.75" customHeight="1">
      <c r="A88" s="12" t="s">
        <v>179</v>
      </c>
      <c r="B88" s="38" t="s">
        <v>193</v>
      </c>
      <c r="C88" s="50">
        <v>470867.68</v>
      </c>
      <c r="D88" s="50">
        <v>439091.97</v>
      </c>
    </row>
    <row r="89" spans="1:4" s="13" customFormat="1" ht="30.75" customHeight="1">
      <c r="A89" s="12" t="s">
        <v>180</v>
      </c>
      <c r="B89" s="38" t="s">
        <v>193</v>
      </c>
      <c r="C89" s="50">
        <v>634059</v>
      </c>
      <c r="D89" s="50">
        <v>0</v>
      </c>
    </row>
    <row r="90" spans="1:4" s="13" customFormat="1" ht="30" customHeight="1">
      <c r="A90" s="17" t="s">
        <v>166</v>
      </c>
      <c r="B90" s="52" t="s">
        <v>111</v>
      </c>
      <c r="C90" s="58">
        <f>SUM(C91:C124)</f>
        <v>414835.06</v>
      </c>
      <c r="D90" s="58">
        <f>SUM(D91:D124)</f>
        <v>299555.03</v>
      </c>
    </row>
    <row r="91" spans="1:4" s="13" customFormat="1" ht="42.75" customHeight="1" hidden="1">
      <c r="A91" s="12"/>
      <c r="B91" s="64" t="s">
        <v>150</v>
      </c>
      <c r="C91" s="65"/>
      <c r="D91" s="65"/>
    </row>
    <row r="92" spans="1:4" s="13" customFormat="1" ht="42.75" customHeight="1" hidden="1">
      <c r="A92" s="12"/>
      <c r="B92" s="64" t="s">
        <v>221</v>
      </c>
      <c r="C92" s="65"/>
      <c r="D92" s="65"/>
    </row>
    <row r="93" spans="1:4" s="13" customFormat="1" ht="42.75" customHeight="1">
      <c r="A93" s="12"/>
      <c r="B93" s="64" t="s">
        <v>215</v>
      </c>
      <c r="C93" s="65">
        <v>1671</v>
      </c>
      <c r="D93" s="65">
        <v>1523</v>
      </c>
    </row>
    <row r="94" spans="1:4" s="13" customFormat="1" ht="28.5" customHeight="1">
      <c r="A94" s="12"/>
      <c r="B94" s="64" t="s">
        <v>112</v>
      </c>
      <c r="C94" s="65">
        <v>9570</v>
      </c>
      <c r="D94" s="65">
        <v>9954</v>
      </c>
    </row>
    <row r="95" spans="1:4" s="13" customFormat="1" ht="28.5" customHeight="1" hidden="1">
      <c r="A95" s="12"/>
      <c r="B95" s="64" t="s">
        <v>222</v>
      </c>
      <c r="C95" s="65"/>
      <c r="D95" s="65"/>
    </row>
    <row r="96" spans="1:4" s="13" customFormat="1" ht="42.75" customHeight="1" hidden="1">
      <c r="A96" s="12"/>
      <c r="B96" s="64" t="s">
        <v>194</v>
      </c>
      <c r="C96" s="65"/>
      <c r="D96" s="65"/>
    </row>
    <row r="97" spans="1:4" s="13" customFormat="1" ht="24.75" customHeight="1" hidden="1">
      <c r="A97" s="12"/>
      <c r="B97" s="64" t="s">
        <v>223</v>
      </c>
      <c r="C97" s="65"/>
      <c r="D97" s="65"/>
    </row>
    <row r="98" spans="1:4" s="13" customFormat="1" ht="24.75" customHeight="1">
      <c r="A98" s="12"/>
      <c r="B98" s="64" t="s">
        <v>195</v>
      </c>
      <c r="C98" s="65">
        <f>158403-158403+129008.86</f>
        <v>129008.86</v>
      </c>
      <c r="D98" s="65">
        <v>89618.23</v>
      </c>
    </row>
    <row r="99" spans="1:4" s="13" customFormat="1" ht="34.5" customHeight="1" hidden="1">
      <c r="A99" s="12"/>
      <c r="B99" s="64" t="s">
        <v>224</v>
      </c>
      <c r="C99" s="65"/>
      <c r="D99" s="65"/>
    </row>
    <row r="100" spans="1:4" s="13" customFormat="1" ht="34.5" customHeight="1" hidden="1">
      <c r="A100" s="12"/>
      <c r="B100" s="64" t="s">
        <v>196</v>
      </c>
      <c r="C100" s="65"/>
      <c r="D100" s="65"/>
    </row>
    <row r="101" spans="1:4" s="13" customFormat="1" ht="42.75" customHeight="1">
      <c r="A101" s="12"/>
      <c r="B101" s="64" t="s">
        <v>225</v>
      </c>
      <c r="C101" s="65">
        <v>77767.4</v>
      </c>
      <c r="D101" s="65">
        <v>89739.8</v>
      </c>
    </row>
    <row r="102" spans="1:4" s="13" customFormat="1" ht="31.5" customHeight="1" hidden="1">
      <c r="A102" s="12"/>
      <c r="B102" s="64" t="s">
        <v>197</v>
      </c>
      <c r="C102" s="65"/>
      <c r="D102" s="65"/>
    </row>
    <row r="103" spans="1:4" s="13" customFormat="1" ht="31.5" customHeight="1" hidden="1">
      <c r="A103" s="12"/>
      <c r="B103" s="64" t="s">
        <v>198</v>
      </c>
      <c r="C103" s="65"/>
      <c r="D103" s="65"/>
    </row>
    <row r="104" spans="1:4" s="13" customFormat="1" ht="23.25" customHeight="1" hidden="1">
      <c r="A104" s="12"/>
      <c r="B104" s="64" t="s">
        <v>199</v>
      </c>
      <c r="C104" s="65"/>
      <c r="D104" s="65"/>
    </row>
    <row r="105" spans="1:4" s="13" customFormat="1" ht="33.75" customHeight="1">
      <c r="A105" s="12"/>
      <c r="B105" s="64" t="s">
        <v>146</v>
      </c>
      <c r="C105" s="65">
        <v>1567</v>
      </c>
      <c r="D105" s="65">
        <v>0</v>
      </c>
    </row>
    <row r="106" spans="1:4" s="13" customFormat="1" ht="33.75" customHeight="1">
      <c r="A106" s="12"/>
      <c r="B106" s="64" t="s">
        <v>200</v>
      </c>
      <c r="C106" s="65">
        <v>110728</v>
      </c>
      <c r="D106" s="65">
        <v>108720</v>
      </c>
    </row>
    <row r="107" spans="1:4" s="13" customFormat="1" ht="24" customHeight="1" hidden="1">
      <c r="A107" s="12"/>
      <c r="B107" s="64" t="s">
        <v>135</v>
      </c>
      <c r="C107" s="65"/>
      <c r="D107" s="65"/>
    </row>
    <row r="108" spans="1:4" s="13" customFormat="1" ht="42.75" customHeight="1" hidden="1">
      <c r="A108" s="12"/>
      <c r="B108" s="64" t="s">
        <v>201</v>
      </c>
      <c r="C108" s="65"/>
      <c r="D108" s="65"/>
    </row>
    <row r="109" spans="1:4" s="13" customFormat="1" ht="42.75" customHeight="1" hidden="1">
      <c r="A109" s="12"/>
      <c r="B109" s="64" t="s">
        <v>203</v>
      </c>
      <c r="C109" s="65"/>
      <c r="D109" s="65"/>
    </row>
    <row r="110" spans="1:4" s="13" customFormat="1" ht="42.75" customHeight="1" hidden="1">
      <c r="A110" s="12"/>
      <c r="B110" s="64" t="s">
        <v>204</v>
      </c>
      <c r="C110" s="65"/>
      <c r="D110" s="65"/>
    </row>
    <row r="111" spans="1:4" s="8" customFormat="1" ht="52.5" customHeight="1" hidden="1">
      <c r="A111" s="12"/>
      <c r="B111" s="64" t="s">
        <v>206</v>
      </c>
      <c r="C111" s="65"/>
      <c r="D111" s="65"/>
    </row>
    <row r="112" spans="1:5" ht="30" customHeight="1" hidden="1">
      <c r="A112" s="12"/>
      <c r="B112" s="64" t="s">
        <v>205</v>
      </c>
      <c r="C112" s="65"/>
      <c r="D112" s="65"/>
      <c r="E112" s="2"/>
    </row>
    <row r="113" spans="1:4" s="28" customFormat="1" ht="30" customHeight="1">
      <c r="A113" s="12"/>
      <c r="B113" s="64" t="s">
        <v>134</v>
      </c>
      <c r="C113" s="65">
        <v>1680</v>
      </c>
      <c r="D113" s="65">
        <v>0</v>
      </c>
    </row>
    <row r="114" spans="1:4" s="28" customFormat="1" ht="42.75" customHeight="1" hidden="1">
      <c r="A114" s="12"/>
      <c r="B114" s="64" t="s">
        <v>226</v>
      </c>
      <c r="C114" s="65"/>
      <c r="D114" s="65"/>
    </row>
    <row r="115" spans="1:5" ht="42.75" customHeight="1" hidden="1">
      <c r="A115" s="12"/>
      <c r="B115" s="64" t="s">
        <v>227</v>
      </c>
      <c r="C115" s="65"/>
      <c r="D115" s="65"/>
      <c r="E115" s="2"/>
    </row>
    <row r="116" spans="1:4" s="28" customFormat="1" ht="24" customHeight="1" hidden="1">
      <c r="A116" s="12"/>
      <c r="B116" s="64" t="s">
        <v>216</v>
      </c>
      <c r="C116" s="65"/>
      <c r="D116" s="65"/>
    </row>
    <row r="117" spans="1:4" s="28" customFormat="1" ht="24" customHeight="1" hidden="1">
      <c r="A117" s="12"/>
      <c r="B117" s="64" t="s">
        <v>217</v>
      </c>
      <c r="C117" s="65"/>
      <c r="D117" s="65"/>
    </row>
    <row r="118" spans="1:4" s="28" customFormat="1" ht="33" customHeight="1" hidden="1">
      <c r="A118" s="12"/>
      <c r="B118" s="64" t="s">
        <v>218</v>
      </c>
      <c r="C118" s="65"/>
      <c r="D118" s="65"/>
    </row>
    <row r="119" spans="1:4" s="28" customFormat="1" ht="33" customHeight="1" hidden="1">
      <c r="A119" s="12"/>
      <c r="B119" s="64" t="s">
        <v>219</v>
      </c>
      <c r="C119" s="65"/>
      <c r="D119" s="65"/>
    </row>
    <row r="120" spans="1:4" s="28" customFormat="1" ht="70.5" customHeight="1" hidden="1">
      <c r="A120" s="12"/>
      <c r="B120" s="64" t="s">
        <v>220</v>
      </c>
      <c r="C120" s="65"/>
      <c r="D120" s="65"/>
    </row>
    <row r="121" spans="1:4" s="28" customFormat="1" ht="42.75" customHeight="1" hidden="1">
      <c r="A121" s="12"/>
      <c r="B121" s="64" t="s">
        <v>228</v>
      </c>
      <c r="C121" s="50"/>
      <c r="D121" s="50"/>
    </row>
    <row r="122" spans="1:4" s="28" customFormat="1" ht="33" customHeight="1">
      <c r="A122" s="12"/>
      <c r="B122" s="64" t="s">
        <v>229</v>
      </c>
      <c r="C122" s="50">
        <v>7372.8</v>
      </c>
      <c r="D122" s="50">
        <v>0</v>
      </c>
    </row>
    <row r="123" spans="1:4" s="28" customFormat="1" ht="33" customHeight="1">
      <c r="A123" s="12"/>
      <c r="B123" s="64" t="s">
        <v>202</v>
      </c>
      <c r="C123" s="50">
        <v>75470</v>
      </c>
      <c r="D123" s="50">
        <v>0</v>
      </c>
    </row>
    <row r="124" spans="1:5" ht="29.25" customHeight="1" hidden="1">
      <c r="A124" s="12"/>
      <c r="B124" s="64" t="s">
        <v>207</v>
      </c>
      <c r="C124" s="50"/>
      <c r="D124" s="50"/>
      <c r="E124" s="2"/>
    </row>
    <row r="125" spans="1:5" ht="29.25" customHeight="1">
      <c r="A125" s="15" t="s">
        <v>167</v>
      </c>
      <c r="B125" s="16" t="s">
        <v>66</v>
      </c>
      <c r="C125" s="55">
        <f>C126+C129+C140+C141+C142+C143+C144</f>
        <v>1848394</v>
      </c>
      <c r="D125" s="55">
        <f>D126+D129+D140+D141+D142+D143+D144</f>
        <v>1832857</v>
      </c>
      <c r="E125" s="2"/>
    </row>
    <row r="126" spans="1:5" ht="29.25" customHeight="1">
      <c r="A126" s="17" t="s">
        <v>168</v>
      </c>
      <c r="B126" s="52" t="s">
        <v>113</v>
      </c>
      <c r="C126" s="49">
        <f>C127+C128</f>
        <v>53867</v>
      </c>
      <c r="D126" s="49">
        <f>D127+D128</f>
        <v>56331</v>
      </c>
      <c r="E126" s="2"/>
    </row>
    <row r="127" spans="1:5" ht="21.75" customHeight="1">
      <c r="A127" s="12"/>
      <c r="B127" s="38" t="s">
        <v>114</v>
      </c>
      <c r="C127" s="56">
        <v>49187</v>
      </c>
      <c r="D127" s="56">
        <v>51598</v>
      </c>
      <c r="E127" s="2"/>
    </row>
    <row r="128" spans="1:4" s="28" customFormat="1" ht="30.75" customHeight="1">
      <c r="A128" s="12"/>
      <c r="B128" s="38" t="s">
        <v>115</v>
      </c>
      <c r="C128" s="56">
        <v>4680</v>
      </c>
      <c r="D128" s="56">
        <v>4733</v>
      </c>
    </row>
    <row r="129" spans="1:4" s="28" customFormat="1" ht="30" customHeight="1">
      <c r="A129" s="17" t="s">
        <v>169</v>
      </c>
      <c r="B129" s="52" t="s">
        <v>116</v>
      </c>
      <c r="C129" s="49">
        <f>SUM(C130:C139)</f>
        <v>71599</v>
      </c>
      <c r="D129" s="49">
        <f>SUM(D130:D139)</f>
        <v>71596</v>
      </c>
    </row>
    <row r="130" spans="1:4" s="28" customFormat="1" ht="27" customHeight="1">
      <c r="A130" s="12"/>
      <c r="B130" s="38" t="s">
        <v>117</v>
      </c>
      <c r="C130" s="56">
        <v>1510</v>
      </c>
      <c r="D130" s="56">
        <v>1510</v>
      </c>
    </row>
    <row r="131" spans="1:4" s="28" customFormat="1" ht="69" customHeight="1">
      <c r="A131" s="12"/>
      <c r="B131" s="38" t="s">
        <v>186</v>
      </c>
      <c r="C131" s="56">
        <v>59202</v>
      </c>
      <c r="D131" s="56">
        <v>59202</v>
      </c>
    </row>
    <row r="132" spans="1:4" s="8" customFormat="1" ht="32.25" customHeight="1">
      <c r="A132" s="12"/>
      <c r="B132" s="38" t="s">
        <v>124</v>
      </c>
      <c r="C132" s="56">
        <v>4540</v>
      </c>
      <c r="D132" s="56">
        <v>4540</v>
      </c>
    </row>
    <row r="133" spans="1:4" s="11" customFormat="1" ht="47.25" customHeight="1">
      <c r="A133" s="12"/>
      <c r="B133" s="38" t="s">
        <v>187</v>
      </c>
      <c r="C133" s="56">
        <f>4741+418</f>
        <v>5159</v>
      </c>
      <c r="D133" s="56">
        <f>4738+418</f>
        <v>5156</v>
      </c>
    </row>
    <row r="134" spans="1:4" s="11" customFormat="1" ht="47.25" customHeight="1">
      <c r="A134" s="12"/>
      <c r="B134" s="38" t="s">
        <v>118</v>
      </c>
      <c r="C134" s="56">
        <v>576</v>
      </c>
      <c r="D134" s="56">
        <v>576</v>
      </c>
    </row>
    <row r="135" spans="1:4" s="28" customFormat="1" ht="31.5" customHeight="1">
      <c r="A135" s="12"/>
      <c r="B135" s="38" t="s">
        <v>136</v>
      </c>
      <c r="C135" s="56">
        <f>540+72</f>
        <v>612</v>
      </c>
      <c r="D135" s="56">
        <f>540+72</f>
        <v>612</v>
      </c>
    </row>
    <row r="136" spans="1:4" s="35" customFormat="1" ht="42.75" customHeight="1" hidden="1">
      <c r="A136" s="12"/>
      <c r="B136" s="38" t="s">
        <v>119</v>
      </c>
      <c r="C136" s="56"/>
      <c r="D136" s="56"/>
    </row>
    <row r="137" spans="1:5" ht="27" customHeight="1" hidden="1">
      <c r="A137" s="12"/>
      <c r="B137" s="38" t="s">
        <v>189</v>
      </c>
      <c r="C137" s="56"/>
      <c r="D137" s="56"/>
      <c r="E137" s="2"/>
    </row>
    <row r="138" spans="1:5" ht="102.75" customHeight="1" hidden="1">
      <c r="A138" s="12"/>
      <c r="B138" s="38" t="s">
        <v>230</v>
      </c>
      <c r="C138" s="56"/>
      <c r="D138" s="56"/>
      <c r="E138" s="2"/>
    </row>
    <row r="139" spans="1:4" s="8" customFormat="1" ht="44.25" customHeight="1" hidden="1">
      <c r="A139" s="12"/>
      <c r="B139" s="38" t="s">
        <v>231</v>
      </c>
      <c r="C139" s="56"/>
      <c r="D139" s="56"/>
    </row>
    <row r="140" spans="1:5" s="19" customFormat="1" ht="44.25" customHeight="1">
      <c r="A140" s="17" t="s">
        <v>170</v>
      </c>
      <c r="B140" s="52" t="s">
        <v>120</v>
      </c>
      <c r="C140" s="49">
        <f>52504-5071</f>
        <v>47433</v>
      </c>
      <c r="D140" s="49">
        <f>52504-5071</f>
        <v>47433</v>
      </c>
      <c r="E140" s="42"/>
    </row>
    <row r="141" spans="1:4" ht="44.25" customHeight="1">
      <c r="A141" s="17" t="s">
        <v>171</v>
      </c>
      <c r="B141" s="52" t="s">
        <v>121</v>
      </c>
      <c r="C141" s="49">
        <v>35492</v>
      </c>
      <c r="D141" s="49">
        <v>16563</v>
      </c>
    </row>
    <row r="142" spans="1:4" ht="44.25" customHeight="1">
      <c r="A142" s="17" t="s">
        <v>172</v>
      </c>
      <c r="B142" s="52" t="s">
        <v>141</v>
      </c>
      <c r="C142" s="49">
        <v>509</v>
      </c>
      <c r="D142" s="49">
        <v>537</v>
      </c>
    </row>
    <row r="143" spans="1:4" ht="44.25" customHeight="1" hidden="1">
      <c r="A143" s="17" t="s">
        <v>233</v>
      </c>
      <c r="B143" s="52" t="s">
        <v>232</v>
      </c>
      <c r="C143" s="49"/>
      <c r="D143" s="49"/>
    </row>
    <row r="144" spans="1:4" ht="28.5" customHeight="1">
      <c r="A144" s="17" t="s">
        <v>173</v>
      </c>
      <c r="B144" s="52" t="s">
        <v>122</v>
      </c>
      <c r="C144" s="49">
        <f>SUM(C145:C148)</f>
        <v>1639494</v>
      </c>
      <c r="D144" s="49">
        <f>SUM(D145:D148)</f>
        <v>1640397</v>
      </c>
    </row>
    <row r="145" spans="1:4" ht="93.75" customHeight="1">
      <c r="A145" s="12"/>
      <c r="B145" s="38" t="s">
        <v>237</v>
      </c>
      <c r="C145" s="56">
        <v>973193</v>
      </c>
      <c r="D145" s="56">
        <v>973193</v>
      </c>
    </row>
    <row r="146" spans="1:4" ht="66.75" customHeight="1">
      <c r="A146" s="12"/>
      <c r="B146" s="38" t="s">
        <v>238</v>
      </c>
      <c r="C146" s="56">
        <v>639551</v>
      </c>
      <c r="D146" s="56">
        <v>639551</v>
      </c>
    </row>
    <row r="147" spans="1:4" ht="27" customHeight="1">
      <c r="A147" s="12"/>
      <c r="B147" s="38" t="s">
        <v>188</v>
      </c>
      <c r="C147" s="56">
        <v>22564</v>
      </c>
      <c r="D147" s="56">
        <v>23467</v>
      </c>
    </row>
    <row r="148" spans="1:4" ht="81" customHeight="1">
      <c r="A148" s="12"/>
      <c r="B148" s="38" t="s">
        <v>239</v>
      </c>
      <c r="C148" s="56">
        <v>4186</v>
      </c>
      <c r="D148" s="56">
        <v>4186</v>
      </c>
    </row>
    <row r="149" spans="1:4" ht="21.75" customHeight="1">
      <c r="A149" s="15" t="s">
        <v>174</v>
      </c>
      <c r="B149" s="16" t="s">
        <v>47</v>
      </c>
      <c r="C149" s="55">
        <f>C150+C151</f>
        <v>33527</v>
      </c>
      <c r="D149" s="55">
        <f>D150+D151</f>
        <v>437530</v>
      </c>
    </row>
    <row r="150" spans="1:4" ht="30.75" customHeight="1" hidden="1">
      <c r="A150" s="17" t="s">
        <v>175</v>
      </c>
      <c r="B150" s="18" t="s">
        <v>109</v>
      </c>
      <c r="C150" s="49"/>
      <c r="D150" s="49"/>
    </row>
    <row r="151" spans="1:4" ht="21.75" customHeight="1">
      <c r="A151" s="17" t="s">
        <v>176</v>
      </c>
      <c r="B151" s="18" t="s">
        <v>110</v>
      </c>
      <c r="C151" s="49">
        <f>SUM(C152:C154)</f>
        <v>33527</v>
      </c>
      <c r="D151" s="49">
        <f>SUM(D152:D154)</f>
        <v>437530</v>
      </c>
    </row>
    <row r="152" spans="1:4" ht="30" customHeight="1">
      <c r="A152" s="17"/>
      <c r="B152" s="38" t="s">
        <v>234</v>
      </c>
      <c r="C152" s="49">
        <f>263574-230047</f>
        <v>33527</v>
      </c>
      <c r="D152" s="49">
        <f>461426-23896</f>
        <v>437530</v>
      </c>
    </row>
    <row r="153" spans="1:4" ht="21.75" customHeight="1" hidden="1">
      <c r="A153" s="17"/>
      <c r="B153" s="38" t="s">
        <v>235</v>
      </c>
      <c r="C153" s="49"/>
      <c r="D153" s="49"/>
    </row>
    <row r="154" spans="1:4" ht="21.75" customHeight="1" hidden="1">
      <c r="A154" s="17"/>
      <c r="B154" s="38" t="s">
        <v>236</v>
      </c>
      <c r="C154" s="49"/>
      <c r="D154" s="49"/>
    </row>
    <row r="155" spans="1:4" ht="21.75" customHeight="1" hidden="1">
      <c r="A155" s="34" t="s">
        <v>182</v>
      </c>
      <c r="B155" s="59" t="s">
        <v>48</v>
      </c>
      <c r="C155" s="60"/>
      <c r="D155" s="60"/>
    </row>
    <row r="156" spans="1:4" ht="44.25" customHeight="1" hidden="1">
      <c r="A156" s="15" t="s">
        <v>0</v>
      </c>
      <c r="B156" s="16" t="s">
        <v>181</v>
      </c>
      <c r="C156" s="55"/>
      <c r="D156" s="55"/>
    </row>
    <row r="157" spans="1:4" ht="44.25" customHeight="1" hidden="1">
      <c r="A157" s="15" t="s">
        <v>1</v>
      </c>
      <c r="B157" s="16" t="s">
        <v>2</v>
      </c>
      <c r="C157" s="55"/>
      <c r="D157" s="55"/>
    </row>
    <row r="158" spans="1:4" ht="21.75" customHeight="1">
      <c r="A158" s="22"/>
      <c r="B158" s="26" t="s">
        <v>3</v>
      </c>
      <c r="C158" s="61">
        <f>C9+C71</f>
        <v>6724816.47844</v>
      </c>
      <c r="D158" s="61">
        <f>D9+D71</f>
        <v>6171256.88</v>
      </c>
    </row>
    <row r="159" spans="1:4" ht="12.75" customHeight="1">
      <c r="A159" s="53"/>
      <c r="B159" s="53"/>
      <c r="C159" s="51"/>
      <c r="D159" s="51"/>
    </row>
  </sheetData>
  <sheetProtection/>
  <mergeCells count="5">
    <mergeCell ref="A4:D4"/>
    <mergeCell ref="A7:A8"/>
    <mergeCell ref="B7:B8"/>
    <mergeCell ref="C7:D7"/>
    <mergeCell ref="B2:D2"/>
  </mergeCells>
  <printOptions/>
  <pageMargins left="0.7874015748031497" right="0.3937007874015748" top="0.5905511811023623" bottom="0.3937007874015748" header="0.1968503937007874" footer="0.2362204724409449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</dc:creator>
  <cp:keywords/>
  <dc:description/>
  <cp:lastModifiedBy>Татьяна</cp:lastModifiedBy>
  <cp:lastPrinted>2019-08-19T07:43:08Z</cp:lastPrinted>
  <dcterms:created xsi:type="dcterms:W3CDTF">2007-01-24T14:16:13Z</dcterms:created>
  <dcterms:modified xsi:type="dcterms:W3CDTF">2019-12-24T06:22:21Z</dcterms:modified>
  <cp:category/>
  <cp:version/>
  <cp:contentType/>
  <cp:contentStatus/>
</cp:coreProperties>
</file>